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ilancvrcek/Desktop/"/>
    </mc:Choice>
  </mc:AlternateContent>
  <xr:revisionPtr revIDLastSave="0" documentId="13_ncr:1_{15F65005-8DC0-2947-ADC9-8DB55B27135E}" xr6:coauthVersionLast="47" xr6:coauthVersionMax="47" xr10:uidLastSave="{00000000-0000-0000-0000-000000000000}"/>
  <bookViews>
    <workbookView xWindow="5920" yWindow="1160" windowWidth="16180" windowHeight="16020" xr2:uid="{E895B01E-20DF-5646-AF58-8501F85D0179}"/>
  </bookViews>
  <sheets>
    <sheet name="Návrh hmoždinky" sheetId="1" r:id="rId1"/>
    <sheet name="List2" sheetId="2" state="hidden" r:id="rId2"/>
    <sheet name="data" sheetId="5" state="hidden" r:id="rId3"/>
  </sheets>
  <externalReferences>
    <externalReference r:id="rId4"/>
  </externalReferences>
  <definedNames>
    <definedName name="a">List2!$D$1:$E$1</definedName>
    <definedName name="dd">List2!$B$2:$B$18</definedName>
    <definedName name="oznaceni">List2!$B$2:$B$18</definedName>
    <definedName name="Povr">data!$C$28:$AK$47</definedName>
    <definedName name="tloustka">data!$A$51:$A$70</definedName>
    <definedName name="typy">[1]List2!$C$2:$E$5</definedName>
    <definedName name="Zapu">data!$C$5:$AK$23</definedName>
    <definedName name="Způsob" localSheetId="1">'Návrh hmoždinky'!$G$7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C2" i="5" s="1"/>
  <c r="B1" i="5"/>
  <c r="B7" i="5" s="1"/>
  <c r="B4" i="5"/>
  <c r="B3" i="5"/>
  <c r="B20" i="2"/>
  <c r="C21" i="2" s="1"/>
  <c r="D2" i="5" l="1"/>
  <c r="B9" i="5" s="1"/>
  <c r="B8" i="5"/>
  <c r="B21" i="2" a="1"/>
  <c r="B21" i="2" s="1"/>
  <c r="B11" i="5" l="1" a="1"/>
  <c r="B11" i="5" s="1"/>
  <c r="J9" i="1" s="1"/>
  <c r="H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<sst xmlns="http://schemas.openxmlformats.org/spreadsheetml/2006/main" count="789" uniqueCount="94">
  <si>
    <t>mm</t>
  </si>
  <si>
    <t>IsoFux Rocket 60</t>
  </si>
  <si>
    <t>IsoFux Rocket 80</t>
  </si>
  <si>
    <t>IsoFux Rocket 100</t>
  </si>
  <si>
    <t>IsoFux Rocket 120</t>
  </si>
  <si>
    <t>IsoFux Rocket 140</t>
  </si>
  <si>
    <t>IsoFux Rocket 160</t>
  </si>
  <si>
    <t>IsoFux Rocket 180</t>
  </si>
  <si>
    <t>IsoFux Rocket 200</t>
  </si>
  <si>
    <t>IsoFux Rocket 220</t>
  </si>
  <si>
    <t>IsoFux Rocket 240</t>
  </si>
  <si>
    <t>IsoFux Rocket 260</t>
  </si>
  <si>
    <t>IsoFux Rocket 280</t>
  </si>
  <si>
    <t>IsoFux Rocket 320</t>
  </si>
  <si>
    <t>IsoFux Rocket 360</t>
  </si>
  <si>
    <t xml:space="preserve">délka hmoždinky </t>
  </si>
  <si>
    <t>Typ hmoždinky:</t>
  </si>
  <si>
    <t>IsoFux Rocket</t>
  </si>
  <si>
    <t>Podklad D,E</t>
  </si>
  <si>
    <t>Výpočet hmoždinky</t>
  </si>
  <si>
    <t>Výpočet pomocný</t>
  </si>
  <si>
    <t>Technické parametry</t>
  </si>
  <si>
    <t>průměr vrtaného otvoru: 8 mm</t>
  </si>
  <si>
    <t>průměr talířku: 60 mm</t>
  </si>
  <si>
    <t>Zátky:</t>
  </si>
  <si>
    <t xml:space="preserve">Montážní přípravek:                     </t>
  </si>
  <si>
    <t>Zadej tloušťku lepidla a omítky (mm):</t>
  </si>
  <si>
    <t>Zadej způsob montáže povrchová / zápustná:</t>
  </si>
  <si>
    <t>Zadej podklad pro kotvení A,B,C,D,E:</t>
  </si>
  <si>
    <t>Zadej tloušťku izolace (mm):</t>
  </si>
  <si>
    <t>IsoFux Zátka EPS-Quick bílá</t>
  </si>
  <si>
    <t>IsoFux Zátka EPS-Quick šedá</t>
  </si>
  <si>
    <t>IsoFux Zátka MW-Quick (minerální)</t>
  </si>
  <si>
    <r>
      <t xml:space="preserve">IsoFux Montážní tool OPTI </t>
    </r>
    <r>
      <rPr>
        <sz val="12"/>
        <rFont val="Arial"/>
        <family val="2"/>
      </rPr>
      <t>(pro povrchovou a zápustnou montáž)</t>
    </r>
  </si>
  <si>
    <r>
      <rPr>
        <b/>
        <sz val="12"/>
        <rFont val="Arial"/>
        <family val="2"/>
      </rPr>
      <t xml:space="preserve">IsoFux T90 </t>
    </r>
    <r>
      <rPr>
        <sz val="12"/>
        <rFont val="Arial"/>
        <family val="2"/>
      </rPr>
      <t>pro povrchovou montáž minerální vlny s podélnými vlákny</t>
    </r>
  </si>
  <si>
    <r>
      <rPr>
        <b/>
        <sz val="12"/>
        <rFont val="Arial"/>
        <family val="2"/>
      </rPr>
      <t>IsoFux T140</t>
    </r>
    <r>
      <rPr>
        <sz val="12"/>
        <rFont val="Arial"/>
        <family val="2"/>
      </rPr>
      <t xml:space="preserve"> pro rozšíření přítlaku minerální vlny s kolmým vláknem (lamely)</t>
    </r>
  </si>
  <si>
    <r>
      <t>kotevní hloubka: 25 mm (</t>
    </r>
    <r>
      <rPr>
        <b/>
        <sz val="12"/>
        <rFont val="Arial"/>
        <family val="2"/>
      </rPr>
      <t>A, B, C</t>
    </r>
    <r>
      <rPr>
        <sz val="12"/>
        <rFont val="Arial"/>
        <family val="2"/>
      </rPr>
      <t>)</t>
    </r>
  </si>
  <si>
    <r>
      <rPr>
        <sz val="12"/>
        <rFont val="Arial"/>
        <family val="2"/>
      </rPr>
      <t>kotevní hloubka: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50 mm </t>
    </r>
    <r>
      <rPr>
        <b/>
        <sz val="12"/>
        <rFont val="Arial"/>
        <family val="2"/>
      </rPr>
      <t>(D, E)</t>
    </r>
  </si>
  <si>
    <t xml:space="preserve">Přídavné talíře: </t>
  </si>
  <si>
    <r>
      <rPr>
        <sz val="12"/>
        <rFont val="Arial"/>
        <family val="2"/>
      </rPr>
      <t xml:space="preserve">bodový součinitel prostupu tepla x:    </t>
    </r>
    <r>
      <rPr>
        <b/>
        <sz val="12"/>
        <rFont val="Arial"/>
        <family val="2"/>
      </rPr>
      <t xml:space="preserve">zapuštěné zabudování 0,001 W/K, </t>
    </r>
  </si>
  <si>
    <t xml:space="preserve">                                                                   povrchové zabudování 0,002 W/K</t>
  </si>
  <si>
    <t>CE/DOP:</t>
  </si>
  <si>
    <t>0432-CPR-00519</t>
  </si>
  <si>
    <r>
      <rPr>
        <sz val="12"/>
        <rFont val="Arial"/>
        <family val="2"/>
      </rPr>
      <t xml:space="preserve">Evropské technické posouzení:           </t>
    </r>
    <r>
      <rPr>
        <b/>
        <sz val="12"/>
        <rFont val="Arial"/>
        <family val="2"/>
      </rPr>
      <t>ETA-12/0093</t>
    </r>
  </si>
  <si>
    <r>
      <rPr>
        <sz val="28"/>
        <color theme="1"/>
        <rFont val="Arial"/>
        <family val="2"/>
      </rPr>
      <t>Návrh délky hmoždinky</t>
    </r>
    <r>
      <rPr>
        <b/>
        <sz val="28"/>
        <color theme="1"/>
        <rFont val="Arial"/>
        <family val="2"/>
      </rPr>
      <t xml:space="preserve">
IsoFux ROCKET </t>
    </r>
  </si>
  <si>
    <t>délka hmoždinky:</t>
  </si>
  <si>
    <t>nová verze</t>
  </si>
  <si>
    <t>stará verze</t>
  </si>
  <si>
    <t xml:space="preserve">IsoFux Rocket 40 </t>
  </si>
  <si>
    <t>* Rozšířená kotevní zóna</t>
  </si>
  <si>
    <r>
      <rPr>
        <b/>
        <sz val="12"/>
        <rFont val="Arial"/>
        <family val="2"/>
      </rPr>
      <t xml:space="preserve">IsoFux MW-CUP </t>
    </r>
    <r>
      <rPr>
        <sz val="12"/>
        <rFont val="Arial"/>
        <family val="2"/>
      </rPr>
      <t xml:space="preserve">prostorově tvarovaný široký talíř průměru 110 mm pro montáž na minerální vlny </t>
    </r>
  </si>
  <si>
    <r>
      <t xml:space="preserve">135 mm </t>
    </r>
    <r>
      <rPr>
        <i/>
        <sz val="12"/>
        <color theme="1"/>
        <rFont val="Calibri"/>
        <family val="2"/>
        <scheme val="minor"/>
      </rPr>
      <t>short *</t>
    </r>
  </si>
  <si>
    <t xml:space="preserve">135 mm </t>
  </si>
  <si>
    <t>155 mm</t>
  </si>
  <si>
    <t>175 mm</t>
  </si>
  <si>
    <t>195 mm</t>
  </si>
  <si>
    <t xml:space="preserve">215 mm </t>
  </si>
  <si>
    <t xml:space="preserve">235 mm </t>
  </si>
  <si>
    <t xml:space="preserve">255 mm </t>
  </si>
  <si>
    <t xml:space="preserve">275 mm </t>
  </si>
  <si>
    <t xml:space="preserve">295 mm </t>
  </si>
  <si>
    <t xml:space="preserve">315 mm </t>
  </si>
  <si>
    <t xml:space="preserve">335 mm </t>
  </si>
  <si>
    <t xml:space="preserve">355 mm </t>
  </si>
  <si>
    <t xml:space="preserve">395 mm </t>
  </si>
  <si>
    <t>395 mm</t>
  </si>
  <si>
    <t>435 mm</t>
  </si>
  <si>
    <t>Zápustná montáž /mm/</t>
  </si>
  <si>
    <t>ABC</t>
  </si>
  <si>
    <t>D, E</t>
  </si>
  <si>
    <t>Tloušťka izolace /mm/</t>
  </si>
  <si>
    <t>neexistuje řešení</t>
  </si>
  <si>
    <t>Povrchová montáž /mm/</t>
  </si>
  <si>
    <t>izolace</t>
  </si>
  <si>
    <t>DE</t>
  </si>
  <si>
    <t>lepidlo/omitka</t>
  </si>
  <si>
    <t>typ</t>
  </si>
  <si>
    <t>Povrchová</t>
  </si>
  <si>
    <t>podklad</t>
  </si>
  <si>
    <t>řádek</t>
  </si>
  <si>
    <t>sloupec_ABC</t>
  </si>
  <si>
    <t>sloupec_DE</t>
  </si>
  <si>
    <t>Zápustná</t>
  </si>
  <si>
    <t>Hodnota</t>
  </si>
  <si>
    <t xml:space="preserve"> 135 mm short</t>
  </si>
  <si>
    <t>135 mm</t>
  </si>
  <si>
    <t>215 mm</t>
  </si>
  <si>
    <t>235 mm</t>
  </si>
  <si>
    <t>255 mm</t>
  </si>
  <si>
    <t>275 mm</t>
  </si>
  <si>
    <t>295 mm</t>
  </si>
  <si>
    <t>315 mm</t>
  </si>
  <si>
    <t>335 mm</t>
  </si>
  <si>
    <t>355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</si>
</sst>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4"/>
      <color theme="1"/>
      <name val="Arial"/>
      <family val="2"/>
    </font>
    <font>
      <sz val="16"/>
      <color theme="0"/>
      <name val="Arial"/>
      <family val="2"/>
    </font>
    <font>
      <b/>
      <sz val="24"/>
      <color theme="0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sz val="28"/>
      <color theme="1"/>
      <name val="Calibri"/>
      <family val="2"/>
      <charset val="238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0" fontId="6" fillId="0" borderId="0" xfId="1" applyFont="1"/>
    <xf numFmtId="2" fontId="4" fillId="0" borderId="0" xfId="0" applyNumberFormat="1" applyFont="1"/>
    <xf numFmtId="0" fontId="4" fillId="0" borderId="0" xfId="0" applyFont="1"/>
    <xf numFmtId="0" fontId="5" fillId="0" borderId="0" xfId="1"/>
    <xf numFmtId="0" fontId="8" fillId="0" borderId="0" xfId="1" applyFont="1"/>
    <xf numFmtId="0" fontId="11" fillId="0" borderId="0" xfId="1" applyFont="1"/>
    <xf numFmtId="0" fontId="10" fillId="0" borderId="0" xfId="1" applyFont="1"/>
    <xf numFmtId="0" fontId="13" fillId="0" borderId="0" xfId="1" applyFont="1"/>
    <xf numFmtId="0" fontId="9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vertical="center"/>
    </xf>
    <xf numFmtId="0" fontId="14" fillId="3" borderId="0" xfId="0" applyFont="1" applyFill="1" applyProtection="1">
      <protection locked="0"/>
    </xf>
    <xf numFmtId="0" fontId="15" fillId="2" borderId="0" xfId="0" applyFont="1" applyFill="1" applyAlignment="1">
      <alignment vertical="center"/>
    </xf>
    <xf numFmtId="0" fontId="12" fillId="0" borderId="0" xfId="0" applyFont="1"/>
    <xf numFmtId="0" fontId="7" fillId="0" borderId="0" xfId="1" applyFont="1"/>
    <xf numFmtId="0" fontId="10" fillId="0" borderId="0" xfId="1" applyFont="1" applyAlignment="1">
      <alignment vertical="center"/>
    </xf>
    <xf numFmtId="0" fontId="5" fillId="0" borderId="0" xfId="1" applyAlignment="1">
      <alignment vertical="center"/>
    </xf>
    <xf numFmtId="0" fontId="17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3" borderId="0" xfId="0" applyFont="1" applyFill="1"/>
    <xf numFmtId="0" fontId="2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1" fillId="0" borderId="0" xfId="2"/>
    <xf numFmtId="0" fontId="1" fillId="4" borderId="0" xfId="2" applyFill="1"/>
    <xf numFmtId="0" fontId="24" fillId="5" borderId="0" xfId="2" applyFont="1" applyFill="1"/>
    <xf numFmtId="0" fontId="1" fillId="0" borderId="0" xfId="2" applyAlignment="1">
      <alignment horizontal="center" vertical="center"/>
    </xf>
    <xf numFmtId="0" fontId="1" fillId="0" borderId="0" xfId="2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20" fillId="0" borderId="0" xfId="0" applyFont="1"/>
    <xf numFmtId="0" fontId="16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Normální" xfId="0" builtinId="0"/>
    <cellStyle name="Normální 2" xfId="1" xr:uid="{3451370F-C252-0647-BBF4-96FE8A941BE5}"/>
    <cellStyle name="Normální 3" xfId="2" xr:uid="{C172A722-7424-4E68-A8F7-060ED480E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1430696</xdr:colOff>
      <xdr:row>11</xdr:row>
      <xdr:rowOff>133299</xdr:rowOff>
    </xdr:from>
    <xdr:to>
      <xdr:col>9</xdr:col>
      <xdr:colOff>104704</xdr:colOff>
      <xdr:row>15</xdr:row>
      <xdr:rowOff>145484</xdr:rowOff>
    </xdr:to>
    <xdr:pic>
      <xdr:nvPicPr>
        <xdr:cNvPr id="4" name="Zástupný obsah 4">
          <a:extLst>
            <a:ext uri="{FF2B5EF4-FFF2-40B4-BE49-F238E27FC236}">
              <a16:creationId xmlns:a16="http://schemas.microsoft.com/office/drawing/2014/main" id="{C12D69BD-F523-9F42-A957-8D035B56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4454131">
          <a:off x="8394836" y="4162596"/>
          <a:ext cx="805935" cy="2616300"/>
        </a:xfrm>
        <a:prstGeom prst="rect">
          <a:avLst/>
        </a:prstGeom>
      </xdr:spPr>
    </xdr:pic>
    <xdr:clientData/>
  </xdr:twoCellAnchor>
  <xdr:twoCellAnchor editAs="oneCell">
    <xdr:from>
      <xdr:col>7</xdr:col>
      <xdr:colOff>2029013</xdr:colOff>
      <xdr:row>2</xdr:row>
      <xdr:rowOff>42582</xdr:rowOff>
    </xdr:from>
    <xdr:to>
      <xdr:col>9</xdr:col>
      <xdr:colOff>1771046</xdr:colOff>
      <xdr:row>2</xdr:row>
      <xdr:rowOff>606645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463D157-DD3B-D94E-AB26-8CC283D2B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0660" y="699994"/>
          <a:ext cx="3701445" cy="564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Honz&#237;k/Pracovn&#237;/T&#225;ta%20-%20Ranit/V&#253;po&#269;et%20hmo&#382;dinky.xlsx" TargetMode="External"/><Relationship Id="rId1" Type="http://schemas.openxmlformats.org/officeDocument/2006/relationships/externalLinkPath" Target="file:///C:/Honz&#237;k/Pracovn&#237;/T&#225;ta%20-%20Ranit/V&#253;po&#269;et%20hmo&#382;din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 refreshError="1"/>
      <sheetData sheetId="1" refreshError="1">
        <row r="2">
          <cell r="A2">
            <v>40</v>
          </cell>
          <cell r="C2" t="str">
            <v>Zápustná</v>
          </cell>
          <cell r="D2">
            <v>0</v>
          </cell>
          <cell r="E2">
            <v>0</v>
          </cell>
        </row>
        <row r="3">
          <cell r="C3" t="str">
            <v>Povrchová</v>
          </cell>
          <cell r="D3">
            <v>20</v>
          </cell>
          <cell r="E3">
            <v>24</v>
          </cell>
        </row>
        <row r="4">
          <cell r="C4" t="str">
            <v>ABC</v>
          </cell>
          <cell r="D4">
            <v>25</v>
          </cell>
          <cell r="E4">
            <v>0</v>
          </cell>
        </row>
        <row r="5">
          <cell r="C5" t="str">
            <v>DE</v>
          </cell>
          <cell r="D5">
            <v>50</v>
          </cell>
          <cell r="E5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554E-E220-C94E-B895-0A480D03E3C5}">
  <sheetPr codeName="List1"/>
  <dimension ref="B1:L42"/>
  <sheetViews>
    <sheetView showGridLines="0" showRowColHeaders="0" tabSelected="1" topLeftCell="A2" zoomScale="85" zoomScaleNormal="96" workbookViewId="0">
      <selection activeCell="G6" sqref="G6:H6"/>
    </sheetView>
  </sheetViews>
  <sheetFormatPr baseColWidth="10" defaultColWidth="11.1640625" defaultRowHeight="16" x14ac:dyDescent="0.2"/>
  <cols>
    <col min="1" max="1" width="1.33203125" customWidth="1"/>
    <col min="2" max="2" width="10.1640625" customWidth="1"/>
    <col min="5" max="5" width="11.83203125" customWidth="1"/>
    <col min="6" max="6" width="26.1640625" customWidth="1"/>
    <col min="7" max="7" width="6" customWidth="1"/>
    <col min="8" max="8" width="32.6640625" customWidth="1"/>
    <col min="9" max="9" width="19.1640625" customWidth="1"/>
    <col min="10" max="10" width="24.83203125" customWidth="1"/>
  </cols>
  <sheetData>
    <row r="1" spans="2:10" ht="8" customHeight="1" x14ac:dyDescent="0.2"/>
    <row r="2" spans="2:10" ht="43" customHeight="1" x14ac:dyDescent="0.2">
      <c r="B2" s="15"/>
      <c r="C2" s="16"/>
      <c r="D2" s="16"/>
      <c r="E2" s="16"/>
      <c r="F2" s="16"/>
      <c r="G2" s="16"/>
      <c r="H2" s="16"/>
      <c r="I2" s="16"/>
      <c r="J2" s="17"/>
    </row>
    <row r="3" spans="2:10" ht="117" customHeight="1" x14ac:dyDescent="0.45">
      <c r="B3" s="18"/>
      <c r="C3" s="42" t="s">
        <v>44</v>
      </c>
      <c r="D3" s="43"/>
      <c r="E3" s="43"/>
      <c r="F3" s="43"/>
      <c r="J3" s="19"/>
    </row>
    <row r="4" spans="2:10" ht="30" customHeight="1" x14ac:dyDescent="0.2">
      <c r="B4" s="18"/>
      <c r="C4" s="20" t="s">
        <v>29</v>
      </c>
      <c r="D4" s="8"/>
      <c r="E4" s="8"/>
      <c r="F4" s="8"/>
      <c r="G4" s="21">
        <v>200</v>
      </c>
      <c r="H4" s="31" t="s">
        <v>0</v>
      </c>
      <c r="I4" s="8"/>
      <c r="J4" s="19"/>
    </row>
    <row r="5" spans="2:10" ht="30" customHeight="1" x14ac:dyDescent="0.2">
      <c r="B5" s="18"/>
      <c r="C5" s="20" t="s">
        <v>26</v>
      </c>
      <c r="D5" s="8"/>
      <c r="E5" s="8"/>
      <c r="F5" s="8"/>
      <c r="G5" s="21">
        <v>10</v>
      </c>
      <c r="H5" s="31" t="s">
        <v>0</v>
      </c>
      <c r="I5" s="8"/>
      <c r="J5" s="19"/>
    </row>
    <row r="6" spans="2:10" ht="30" customHeight="1" x14ac:dyDescent="0.2">
      <c r="B6" s="18"/>
      <c r="C6" s="20" t="s">
        <v>27</v>
      </c>
      <c r="D6" s="8"/>
      <c r="E6" s="8"/>
      <c r="F6" s="8"/>
      <c r="G6" s="40" t="s">
        <v>82</v>
      </c>
      <c r="H6" s="41"/>
      <c r="I6" s="8"/>
      <c r="J6" s="19"/>
    </row>
    <row r="7" spans="2:10" ht="30" customHeight="1" x14ac:dyDescent="0.2">
      <c r="B7" s="18"/>
      <c r="C7" s="20" t="s">
        <v>28</v>
      </c>
      <c r="D7" s="8"/>
      <c r="E7" s="8"/>
      <c r="F7" s="8"/>
      <c r="G7" s="40" t="s">
        <v>68</v>
      </c>
      <c r="H7" s="41"/>
      <c r="I7" s="8"/>
      <c r="J7" s="19"/>
    </row>
    <row r="8" spans="2:10" ht="20" x14ac:dyDescent="0.2">
      <c r="B8" s="18"/>
      <c r="C8" s="8"/>
      <c r="D8" s="8"/>
      <c r="E8" s="8"/>
      <c r="F8" s="8"/>
      <c r="G8" s="8"/>
      <c r="H8" s="8"/>
      <c r="I8" s="8"/>
      <c r="J8" s="19"/>
    </row>
    <row r="9" spans="2:10" ht="31" customHeight="1" x14ac:dyDescent="0.2">
      <c r="B9" s="18"/>
      <c r="C9" s="22" t="s">
        <v>16</v>
      </c>
      <c r="D9" s="22"/>
      <c r="E9" s="22"/>
      <c r="F9" s="44" t="s">
        <v>17</v>
      </c>
      <c r="G9" s="45"/>
      <c r="H9" s="39" t="str">
        <f>J9</f>
        <v>235 mm</v>
      </c>
      <c r="I9" s="33" t="s">
        <v>45</v>
      </c>
      <c r="J9" s="32" t="str">
        <f>IFERROR(data!B11,"Není řešení")</f>
        <v>235 mm</v>
      </c>
    </row>
    <row r="10" spans="2:10" ht="33" customHeight="1" x14ac:dyDescent="0.2">
      <c r="B10" s="18"/>
      <c r="C10" s="8"/>
      <c r="D10" s="8"/>
      <c r="E10" s="8"/>
      <c r="F10" s="8"/>
      <c r="G10" s="8"/>
      <c r="H10" s="8"/>
      <c r="I10" s="8"/>
      <c r="J10" s="19"/>
    </row>
    <row r="11" spans="2:10" ht="16" customHeight="1" x14ac:dyDescent="0.2">
      <c r="B11" s="18"/>
      <c r="C11" s="10" t="s">
        <v>21</v>
      </c>
      <c r="D11" s="23"/>
      <c r="E11" s="23"/>
      <c r="F11" s="11"/>
      <c r="G11" s="7"/>
      <c r="H11" s="8"/>
      <c r="I11" s="8"/>
      <c r="J11" s="19"/>
    </row>
    <row r="12" spans="2:10" x14ac:dyDescent="0.2">
      <c r="B12" s="18"/>
      <c r="C12" s="12" t="s">
        <v>22</v>
      </c>
      <c r="D12" s="14"/>
      <c r="E12" s="14"/>
      <c r="F12" s="12"/>
      <c r="J12" s="19"/>
    </row>
    <row r="13" spans="2:10" x14ac:dyDescent="0.2">
      <c r="B13" s="18"/>
      <c r="C13" s="12" t="s">
        <v>23</v>
      </c>
      <c r="D13" s="14"/>
      <c r="E13" s="14"/>
      <c r="F13" s="12"/>
      <c r="J13" s="19"/>
    </row>
    <row r="14" spans="2:10" x14ac:dyDescent="0.2">
      <c r="B14" s="18"/>
      <c r="C14" s="12" t="s">
        <v>36</v>
      </c>
      <c r="D14" s="14"/>
      <c r="E14" s="14"/>
      <c r="F14" s="12"/>
      <c r="J14" s="19"/>
    </row>
    <row r="15" spans="2:10" x14ac:dyDescent="0.2">
      <c r="B15" s="18"/>
      <c r="C15" s="10" t="s">
        <v>37</v>
      </c>
      <c r="D15" s="14"/>
      <c r="E15" s="14"/>
      <c r="F15" s="10"/>
      <c r="J15" s="19"/>
    </row>
    <row r="16" spans="2:10" ht="32" customHeight="1" x14ac:dyDescent="0.2">
      <c r="B16" s="18"/>
      <c r="C16" s="10" t="s">
        <v>39</v>
      </c>
      <c r="D16" s="14"/>
      <c r="E16" s="14"/>
      <c r="F16" s="10"/>
      <c r="J16" s="19"/>
    </row>
    <row r="17" spans="2:12" x14ac:dyDescent="0.2">
      <c r="B17" s="18"/>
      <c r="C17" s="10" t="s">
        <v>40</v>
      </c>
      <c r="D17" s="14"/>
      <c r="E17" s="14"/>
      <c r="F17" s="10"/>
      <c r="J17" s="19"/>
    </row>
    <row r="18" spans="2:12" ht="10" customHeight="1" x14ac:dyDescent="0.2">
      <c r="B18" s="18"/>
      <c r="C18" s="10"/>
      <c r="D18" s="14"/>
      <c r="E18" s="14"/>
      <c r="F18" s="10"/>
      <c r="J18" s="19"/>
    </row>
    <row r="19" spans="2:12" x14ac:dyDescent="0.2">
      <c r="B19" s="18"/>
      <c r="C19" s="12" t="s">
        <v>25</v>
      </c>
      <c r="D19" s="14"/>
      <c r="E19" s="14"/>
      <c r="F19" s="10" t="s">
        <v>33</v>
      </c>
      <c r="G19" s="6"/>
      <c r="J19" s="19"/>
    </row>
    <row r="20" spans="2:12" x14ac:dyDescent="0.2">
      <c r="B20" s="18"/>
      <c r="C20" s="12" t="s">
        <v>24</v>
      </c>
      <c r="D20" s="14"/>
      <c r="E20" s="14"/>
      <c r="F20" s="10" t="s">
        <v>30</v>
      </c>
      <c r="G20" s="6"/>
      <c r="J20" s="19"/>
    </row>
    <row r="21" spans="2:12" x14ac:dyDescent="0.2">
      <c r="B21" s="18"/>
      <c r="C21" s="13"/>
      <c r="D21" s="14"/>
      <c r="E21" s="14"/>
      <c r="F21" s="10" t="s">
        <v>31</v>
      </c>
      <c r="G21" s="6"/>
      <c r="J21" s="19"/>
    </row>
    <row r="22" spans="2:12" x14ac:dyDescent="0.2">
      <c r="B22" s="18"/>
      <c r="C22" s="13"/>
      <c r="D22" s="14"/>
      <c r="E22" s="14"/>
      <c r="F22" s="10" t="s">
        <v>32</v>
      </c>
      <c r="G22" s="6"/>
      <c r="J22" s="19"/>
    </row>
    <row r="23" spans="2:12" ht="20" customHeight="1" x14ac:dyDescent="0.2">
      <c r="B23" s="18"/>
      <c r="C23" s="12" t="s">
        <v>38</v>
      </c>
      <c r="D23" s="14"/>
      <c r="E23" s="14"/>
      <c r="F23" s="12" t="s">
        <v>50</v>
      </c>
      <c r="G23" s="24"/>
      <c r="J23" s="19"/>
    </row>
    <row r="24" spans="2:12" x14ac:dyDescent="0.2">
      <c r="B24" s="18"/>
      <c r="C24" s="12"/>
      <c r="D24" s="14"/>
      <c r="E24" s="14"/>
      <c r="F24" s="12" t="s">
        <v>34</v>
      </c>
      <c r="G24" s="9"/>
      <c r="J24" s="19"/>
    </row>
    <row r="25" spans="2:12" x14ac:dyDescent="0.2">
      <c r="B25" s="18"/>
      <c r="C25" s="12"/>
      <c r="D25" s="14"/>
      <c r="E25" s="14"/>
      <c r="F25" s="25" t="s">
        <v>35</v>
      </c>
      <c r="G25" s="9"/>
      <c r="J25" s="19"/>
    </row>
    <row r="26" spans="2:12" x14ac:dyDescent="0.2">
      <c r="B26" s="18"/>
      <c r="C26" s="12"/>
      <c r="D26" s="14"/>
      <c r="E26" s="14"/>
      <c r="F26" s="25"/>
      <c r="G26" s="26"/>
      <c r="J26" s="19"/>
      <c r="L26" s="4"/>
    </row>
    <row r="27" spans="2:12" x14ac:dyDescent="0.2">
      <c r="B27" s="18"/>
      <c r="C27" s="14"/>
      <c r="D27" s="14"/>
      <c r="E27" s="14"/>
      <c r="F27" s="14"/>
      <c r="J27" s="19"/>
      <c r="L27" s="4"/>
    </row>
    <row r="28" spans="2:12" x14ac:dyDescent="0.2">
      <c r="B28" s="18"/>
      <c r="C28" s="10" t="s">
        <v>43</v>
      </c>
      <c r="D28" s="14"/>
      <c r="E28" s="14"/>
      <c r="F28" s="10"/>
      <c r="J28" s="19"/>
      <c r="L28" s="4"/>
    </row>
    <row r="29" spans="2:12" x14ac:dyDescent="0.2">
      <c r="B29" s="18"/>
      <c r="C29" s="23" t="s">
        <v>41</v>
      </c>
      <c r="D29" s="23"/>
      <c r="E29" s="23"/>
      <c r="F29" s="27" t="s">
        <v>42</v>
      </c>
      <c r="J29" s="19"/>
      <c r="L29" s="4"/>
    </row>
    <row r="30" spans="2:12" x14ac:dyDescent="0.2">
      <c r="B30" s="18"/>
      <c r="J30" s="19"/>
      <c r="L30" s="4"/>
    </row>
    <row r="31" spans="2:12" x14ac:dyDescent="0.2">
      <c r="B31" s="28"/>
      <c r="C31" s="29" t="s">
        <v>49</v>
      </c>
      <c r="D31" s="29"/>
      <c r="E31" s="29"/>
      <c r="F31" s="29"/>
      <c r="G31" s="29"/>
      <c r="H31" s="29"/>
      <c r="I31" s="29"/>
      <c r="J31" s="30"/>
      <c r="L31" s="4"/>
    </row>
    <row r="32" spans="2:12" x14ac:dyDescent="0.2">
      <c r="L32" s="4"/>
    </row>
    <row r="33" spans="12:12" x14ac:dyDescent="0.2">
      <c r="L33" s="4"/>
    </row>
    <row r="34" spans="12:12" x14ac:dyDescent="0.2">
      <c r="L34" s="4"/>
    </row>
    <row r="35" spans="12:12" x14ac:dyDescent="0.2">
      <c r="L35" s="4"/>
    </row>
    <row r="36" spans="12:12" x14ac:dyDescent="0.2">
      <c r="L36" s="4"/>
    </row>
    <row r="37" spans="12:12" x14ac:dyDescent="0.2">
      <c r="L37" s="4"/>
    </row>
    <row r="38" spans="12:12" x14ac:dyDescent="0.2">
      <c r="L38" s="4"/>
    </row>
    <row r="39" spans="12:12" x14ac:dyDescent="0.2">
      <c r="L39" s="4"/>
    </row>
    <row r="40" spans="12:12" x14ac:dyDescent="0.2">
      <c r="L40" s="4"/>
    </row>
    <row r="41" spans="12:12" x14ac:dyDescent="0.2">
      <c r="L41" s="4"/>
    </row>
    <row r="42" spans="12:12" x14ac:dyDescent="0.2">
      <c r="L42" s="4"/>
    </row>
  </sheetData>
  <sheetProtection algorithmName="SHA-512" hashValue="Ssmads0svr3QnaGzP291xtkqcbNUdTckaTaOqg36KczVR/JZK3SVVnw79FbH5HodllQ404huO6Fs457C9EX/iw==" saltValue="XcE0BIgrsctR6CSQoAXzOg==" spinCount="100000" sheet="1" selectLockedCells="1"/>
  <mergeCells count="4">
    <mergeCell ref="G6:H6"/>
    <mergeCell ref="G7:H7"/>
    <mergeCell ref="C3:F3"/>
    <mergeCell ref="F9:G9"/>
  </mergeCells>
  <dataValidations count="1">
    <dataValidation type="list" allowBlank="1" showInputMessage="1" showErrorMessage="1" sqref="G7" xr:uid="{230F5869-3D2C-D942-9311-FB7FFE037280}">
      <formula1>a</formula1>
    </dataValidation>
  </dataValidations>
  <pageMargins left="0.7" right="0.7" top="0.78740157499999996" bottom="0.78740157499999996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D445D-F0C5-3B46-A09F-8815D12B23E3}">
          <x14:formula1>
            <xm:f>List2!$F$1:$G$1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8F61-3570-C045-A7E9-95009768E005}">
  <sheetPr codeName="List2"/>
  <dimension ref="A1:G22"/>
  <sheetViews>
    <sheetView workbookViewId="0">
      <selection activeCell="E2" sqref="E2"/>
    </sheetView>
  </sheetViews>
  <sheetFormatPr baseColWidth="10" defaultColWidth="11.1640625" defaultRowHeight="16" x14ac:dyDescent="0.2"/>
  <cols>
    <col min="1" max="2" width="21.5" customWidth="1"/>
    <col min="3" max="3" width="16.6640625" customWidth="1"/>
    <col min="4" max="4" width="21" customWidth="1"/>
    <col min="5" max="5" width="22.6640625" customWidth="1"/>
    <col min="6" max="6" width="18.6640625" customWidth="1"/>
    <col min="7" max="7" width="17.6640625" customWidth="1"/>
  </cols>
  <sheetData>
    <row r="1" spans="1:7" x14ac:dyDescent="0.2">
      <c r="C1" s="2" t="s">
        <v>15</v>
      </c>
      <c r="D1" s="2" t="s">
        <v>68</v>
      </c>
      <c r="E1" s="2" t="s">
        <v>74</v>
      </c>
      <c r="F1" s="2" t="s">
        <v>82</v>
      </c>
      <c r="G1" s="2" t="s">
        <v>77</v>
      </c>
    </row>
    <row r="2" spans="1:7" x14ac:dyDescent="0.2">
      <c r="A2" t="s">
        <v>48</v>
      </c>
      <c r="B2" s="4">
        <v>40</v>
      </c>
      <c r="C2" s="2" t="s">
        <v>51</v>
      </c>
      <c r="D2" s="1">
        <v>25</v>
      </c>
      <c r="E2" s="1">
        <v>50</v>
      </c>
      <c r="F2" s="2">
        <v>0</v>
      </c>
      <c r="G2" s="2">
        <v>20</v>
      </c>
    </row>
    <row r="3" spans="1:7" x14ac:dyDescent="0.2">
      <c r="A3" t="s">
        <v>1</v>
      </c>
      <c r="B3" s="4">
        <v>60</v>
      </c>
      <c r="C3" s="2" t="s">
        <v>52</v>
      </c>
      <c r="D3" s="2"/>
    </row>
    <row r="4" spans="1:7" x14ac:dyDescent="0.2">
      <c r="A4" t="s">
        <v>2</v>
      </c>
      <c r="B4" s="4">
        <v>80</v>
      </c>
      <c r="C4" s="2" t="s">
        <v>53</v>
      </c>
      <c r="D4" s="1"/>
    </row>
    <row r="5" spans="1:7" x14ac:dyDescent="0.2">
      <c r="A5" t="s">
        <v>3</v>
      </c>
      <c r="B5" s="4">
        <v>100</v>
      </c>
      <c r="C5" s="2" t="s">
        <v>54</v>
      </c>
      <c r="D5" s="2"/>
    </row>
    <row r="6" spans="1:7" x14ac:dyDescent="0.2">
      <c r="A6" t="s">
        <v>4</v>
      </c>
      <c r="B6" s="4">
        <v>120</v>
      </c>
      <c r="C6" s="2" t="s">
        <v>55</v>
      </c>
      <c r="D6" s="1"/>
    </row>
    <row r="7" spans="1:7" x14ac:dyDescent="0.2">
      <c r="A7" t="s">
        <v>5</v>
      </c>
      <c r="B7" s="4">
        <v>140</v>
      </c>
      <c r="C7" s="2" t="s">
        <v>56</v>
      </c>
      <c r="D7" s="2"/>
    </row>
    <row r="8" spans="1:7" x14ac:dyDescent="0.2">
      <c r="A8" t="s">
        <v>6</v>
      </c>
      <c r="B8" s="4">
        <v>160</v>
      </c>
      <c r="C8" s="2" t="s">
        <v>57</v>
      </c>
      <c r="D8" s="1"/>
    </row>
    <row r="9" spans="1:7" x14ac:dyDescent="0.2">
      <c r="A9" t="s">
        <v>7</v>
      </c>
      <c r="B9" s="4">
        <v>180</v>
      </c>
      <c r="C9" s="2" t="s">
        <v>58</v>
      </c>
      <c r="D9" s="2"/>
    </row>
    <row r="10" spans="1:7" x14ac:dyDescent="0.2">
      <c r="A10" t="s">
        <v>8</v>
      </c>
      <c r="B10" s="4">
        <v>200</v>
      </c>
      <c r="C10" s="2" t="s">
        <v>59</v>
      </c>
      <c r="D10" s="1"/>
    </row>
    <row r="11" spans="1:7" x14ac:dyDescent="0.2">
      <c r="A11" t="s">
        <v>9</v>
      </c>
      <c r="B11" s="4">
        <v>220</v>
      </c>
      <c r="C11" s="2" t="s">
        <v>60</v>
      </c>
      <c r="D11" s="2"/>
    </row>
    <row r="12" spans="1:7" x14ac:dyDescent="0.2">
      <c r="A12" t="s">
        <v>10</v>
      </c>
      <c r="B12" s="4">
        <v>240</v>
      </c>
      <c r="C12" s="2" t="s">
        <v>61</v>
      </c>
      <c r="D12" s="1"/>
    </row>
    <row r="13" spans="1:7" x14ac:dyDescent="0.2">
      <c r="A13" t="s">
        <v>11</v>
      </c>
      <c r="B13" s="4">
        <v>260</v>
      </c>
      <c r="C13" s="2" t="s">
        <v>62</v>
      </c>
      <c r="D13" s="2"/>
    </row>
    <row r="14" spans="1:7" x14ac:dyDescent="0.2">
      <c r="A14" t="s">
        <v>12</v>
      </c>
      <c r="B14" s="4">
        <v>280</v>
      </c>
      <c r="C14" s="2" t="s">
        <v>63</v>
      </c>
      <c r="D14" s="1"/>
    </row>
    <row r="15" spans="1:7" x14ac:dyDescent="0.2">
      <c r="A15" t="s">
        <v>13</v>
      </c>
      <c r="B15" s="4">
        <v>320</v>
      </c>
      <c r="C15" s="2" t="s">
        <v>64</v>
      </c>
      <c r="D15" s="2"/>
    </row>
    <row r="16" spans="1:7" x14ac:dyDescent="0.2">
      <c r="A16" t="s">
        <v>13</v>
      </c>
      <c r="B16" s="4">
        <v>320</v>
      </c>
      <c r="C16" s="2" t="s">
        <v>65</v>
      </c>
      <c r="D16" s="1"/>
    </row>
    <row r="17" spans="1:4" x14ac:dyDescent="0.2">
      <c r="A17" t="s">
        <v>14</v>
      </c>
      <c r="B17" s="4">
        <v>360</v>
      </c>
      <c r="C17" s="2" t="s">
        <v>66</v>
      </c>
      <c r="D17" s="2"/>
    </row>
    <row r="18" spans="1:4" x14ac:dyDescent="0.2">
      <c r="A18" t="s">
        <v>14</v>
      </c>
      <c r="B18" s="4">
        <v>360</v>
      </c>
      <c r="C18" s="2" t="s">
        <v>66</v>
      </c>
      <c r="D18" s="1"/>
    </row>
    <row r="20" spans="1:4" x14ac:dyDescent="0.2">
      <c r="A20" t="s">
        <v>20</v>
      </c>
      <c r="B20" s="5">
        <f>'Návrh hmoždinky'!G4+'Návrh hmoždinky'!G5+IF(List2!D1='Návrh hmoždinky'!G7,List2!D2,List2!E2)+IF(List2!F1='Návrh hmoždinky'!G6,F2,G2)-75</f>
        <v>160</v>
      </c>
    </row>
    <row r="21" spans="1:4" x14ac:dyDescent="0.2">
      <c r="A21" t="s">
        <v>19</v>
      </c>
      <c r="B21" s="3" cm="1">
        <f t="array" ref="B21">MIN(IF(dd&gt;=B20,dd))</f>
        <v>160</v>
      </c>
      <c r="C21">
        <f>_xlfn.MINIFS(B2:B18,B2:B18,"&gt;="&amp;List2!B20)</f>
        <v>160</v>
      </c>
    </row>
    <row r="22" spans="1:4" x14ac:dyDescent="0.2">
      <c r="B22" t="s">
        <v>46</v>
      </c>
      <c r="C22" t="s">
        <v>47</v>
      </c>
    </row>
  </sheetData>
  <sheetProtection selectLockedCells="1" selectUnlockedCell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3278-BB5A-4187-BCCB-12836951F4E8}">
  <dimension ref="A1:AK70"/>
  <sheetViews>
    <sheetView zoomScale="85" zoomScaleNormal="85" workbookViewId="0">
      <selection activeCell="B11" sqref="B11"/>
    </sheetView>
  </sheetViews>
  <sheetFormatPr baseColWidth="10" defaultColWidth="8.83203125" defaultRowHeight="15" x14ac:dyDescent="0.2"/>
  <cols>
    <col min="1" max="1" width="16.1640625" style="34" bestFit="1" customWidth="1"/>
    <col min="2" max="2" width="14" style="34" bestFit="1" customWidth="1"/>
    <col min="3" max="3" width="16.83203125" style="34" bestFit="1" customWidth="1"/>
    <col min="4" max="4" width="8.83203125" style="34"/>
    <col min="5" max="5" width="19.5" style="34" bestFit="1" customWidth="1"/>
    <col min="6" max="16384" width="8.83203125" style="34"/>
  </cols>
  <sheetData>
    <row r="1" spans="1:37" x14ac:dyDescent="0.2">
      <c r="A1" s="34" t="s">
        <v>73</v>
      </c>
      <c r="B1" s="34">
        <f>'Návrh hmoždinky'!G4</f>
        <v>200</v>
      </c>
      <c r="C1" s="34" t="s">
        <v>68</v>
      </c>
      <c r="D1" s="34" t="s">
        <v>74</v>
      </c>
      <c r="E1" s="34" t="s">
        <v>67</v>
      </c>
      <c r="I1" s="37"/>
      <c r="J1" s="37" t="s">
        <v>18</v>
      </c>
      <c r="K1" s="37"/>
      <c r="X1" s="34" t="s">
        <v>67</v>
      </c>
    </row>
    <row r="2" spans="1:37" x14ac:dyDescent="0.2">
      <c r="A2" s="34" t="s">
        <v>75</v>
      </c>
      <c r="B2" s="34">
        <f>'Návrh hmoždinky'!G5</f>
        <v>10</v>
      </c>
      <c r="C2" s="34">
        <f>CEILING((B2-10)/20,1)*20+10</f>
        <v>10</v>
      </c>
      <c r="D2" s="34">
        <f>CEILING((B2-5)/20,1)*20+5</f>
        <v>25</v>
      </c>
      <c r="E2" s="34" t="s">
        <v>68</v>
      </c>
      <c r="I2" s="38"/>
      <c r="J2" s="38"/>
      <c r="K2" s="37"/>
      <c r="X2" s="34" t="s">
        <v>69</v>
      </c>
      <c r="Y2" s="38"/>
    </row>
    <row r="3" spans="1:37" x14ac:dyDescent="0.2">
      <c r="A3" s="34" t="s">
        <v>76</v>
      </c>
      <c r="B3" s="34" t="str">
        <f>'Návrh hmoždinky'!G6</f>
        <v>Zápustná</v>
      </c>
    </row>
    <row r="4" spans="1:37" ht="15.5" customHeight="1" x14ac:dyDescent="0.2">
      <c r="A4" s="34" t="s">
        <v>78</v>
      </c>
      <c r="B4" s="34" t="str">
        <f>'Návrh hmoždinky'!G7</f>
        <v>ABC</v>
      </c>
      <c r="C4" s="35" t="s">
        <v>70</v>
      </c>
      <c r="D4" s="36">
        <v>10</v>
      </c>
      <c r="E4" s="36">
        <v>30</v>
      </c>
      <c r="F4" s="36">
        <v>50</v>
      </c>
      <c r="G4" s="36">
        <v>70</v>
      </c>
      <c r="H4" s="36">
        <v>90</v>
      </c>
      <c r="I4" s="36">
        <v>110</v>
      </c>
      <c r="J4" s="36">
        <v>130</v>
      </c>
      <c r="K4" s="36">
        <v>150</v>
      </c>
      <c r="L4" s="36">
        <v>170</v>
      </c>
      <c r="M4" s="36">
        <v>190</v>
      </c>
      <c r="N4" s="36">
        <v>210</v>
      </c>
      <c r="O4" s="36">
        <v>230</v>
      </c>
      <c r="P4" s="36">
        <v>250</v>
      </c>
      <c r="Q4" s="36">
        <v>270</v>
      </c>
      <c r="R4" s="36">
        <v>290</v>
      </c>
      <c r="S4" s="36">
        <v>310</v>
      </c>
      <c r="T4" s="36">
        <v>330</v>
      </c>
      <c r="V4" s="36">
        <v>5</v>
      </c>
      <c r="W4" s="36">
        <v>25</v>
      </c>
      <c r="X4" s="36">
        <v>45</v>
      </c>
      <c r="Y4" s="36">
        <v>65</v>
      </c>
      <c r="Z4" s="36">
        <v>85</v>
      </c>
      <c r="AA4" s="36">
        <v>105</v>
      </c>
      <c r="AB4" s="36">
        <v>125</v>
      </c>
      <c r="AC4" s="36">
        <v>145</v>
      </c>
      <c r="AD4" s="36">
        <v>165</v>
      </c>
      <c r="AE4" s="36">
        <v>185</v>
      </c>
      <c r="AF4" s="36">
        <v>205</v>
      </c>
      <c r="AG4" s="36">
        <v>225</v>
      </c>
      <c r="AH4" s="36">
        <v>245</v>
      </c>
      <c r="AI4" s="36">
        <v>265</v>
      </c>
      <c r="AJ4" s="36">
        <v>285</v>
      </c>
      <c r="AK4" s="36">
        <v>305</v>
      </c>
    </row>
    <row r="5" spans="1:37" x14ac:dyDescent="0.2">
      <c r="C5" s="35">
        <v>60</v>
      </c>
      <c r="D5" s="34" t="s">
        <v>84</v>
      </c>
      <c r="E5" s="34" t="s">
        <v>84</v>
      </c>
      <c r="F5" s="34" t="s">
        <v>71</v>
      </c>
      <c r="G5" s="34" t="s">
        <v>71</v>
      </c>
      <c r="H5" s="34" t="s">
        <v>71</v>
      </c>
      <c r="I5" s="34" t="s">
        <v>71</v>
      </c>
      <c r="J5" s="34" t="s">
        <v>71</v>
      </c>
      <c r="K5" s="34" t="s">
        <v>71</v>
      </c>
      <c r="L5" s="34" t="s">
        <v>71</v>
      </c>
      <c r="M5" s="34" t="s">
        <v>71</v>
      </c>
      <c r="N5" s="34" t="s">
        <v>71</v>
      </c>
      <c r="O5" s="34" t="s">
        <v>71</v>
      </c>
      <c r="P5" s="34" t="s">
        <v>71</v>
      </c>
      <c r="Q5" s="34" t="s">
        <v>71</v>
      </c>
      <c r="R5" s="34" t="s">
        <v>71</v>
      </c>
      <c r="S5" s="34" t="s">
        <v>71</v>
      </c>
      <c r="T5" s="34" t="s">
        <v>71</v>
      </c>
      <c r="V5" s="34" t="s">
        <v>84</v>
      </c>
      <c r="W5" s="34" t="s">
        <v>71</v>
      </c>
      <c r="X5" s="34" t="s">
        <v>71</v>
      </c>
      <c r="Y5" s="34" t="s">
        <v>71</v>
      </c>
      <c r="Z5" s="34" t="s">
        <v>71</v>
      </c>
      <c r="AA5" s="34" t="s">
        <v>71</v>
      </c>
      <c r="AB5" s="34" t="s">
        <v>71</v>
      </c>
      <c r="AC5" s="34" t="s">
        <v>71</v>
      </c>
      <c r="AD5" s="34" t="s">
        <v>71</v>
      </c>
      <c r="AE5" s="34" t="s">
        <v>71</v>
      </c>
      <c r="AF5" s="34" t="s">
        <v>71</v>
      </c>
      <c r="AG5" s="34" t="s">
        <v>71</v>
      </c>
      <c r="AH5" s="34" t="s">
        <v>71</v>
      </c>
      <c r="AI5" s="34" t="s">
        <v>71</v>
      </c>
      <c r="AJ5" s="34" t="s">
        <v>71</v>
      </c>
      <c r="AK5" s="34" t="s">
        <v>71</v>
      </c>
    </row>
    <row r="6" spans="1:37" x14ac:dyDescent="0.2">
      <c r="C6" s="35">
        <v>80</v>
      </c>
      <c r="D6" s="34" t="s">
        <v>85</v>
      </c>
      <c r="E6" s="34" t="s">
        <v>85</v>
      </c>
      <c r="F6" s="34" t="s">
        <v>53</v>
      </c>
      <c r="G6" s="34" t="s">
        <v>54</v>
      </c>
      <c r="H6" s="34" t="s">
        <v>55</v>
      </c>
      <c r="I6" s="34" t="s">
        <v>86</v>
      </c>
      <c r="J6" s="34" t="s">
        <v>87</v>
      </c>
      <c r="K6" s="34" t="s">
        <v>88</v>
      </c>
      <c r="L6" s="34" t="s">
        <v>89</v>
      </c>
      <c r="M6" s="34" t="s">
        <v>90</v>
      </c>
      <c r="N6" s="34" t="s">
        <v>91</v>
      </c>
      <c r="O6" s="34" t="s">
        <v>92</v>
      </c>
      <c r="P6" s="34" t="s">
        <v>93</v>
      </c>
      <c r="Q6" s="34" t="s">
        <v>65</v>
      </c>
      <c r="R6" s="34" t="s">
        <v>65</v>
      </c>
      <c r="S6" s="34" t="s">
        <v>66</v>
      </c>
      <c r="T6" s="34" t="s">
        <v>66</v>
      </c>
      <c r="V6" s="34" t="s">
        <v>85</v>
      </c>
      <c r="W6" s="34" t="s">
        <v>53</v>
      </c>
      <c r="X6" s="34" t="s">
        <v>54</v>
      </c>
      <c r="Y6" s="34" t="s">
        <v>55</v>
      </c>
      <c r="Z6" s="34" t="s">
        <v>86</v>
      </c>
      <c r="AA6" s="34" t="s">
        <v>87</v>
      </c>
      <c r="AB6" s="34" t="s">
        <v>88</v>
      </c>
      <c r="AC6" s="34" t="s">
        <v>89</v>
      </c>
      <c r="AD6" s="34" t="s">
        <v>90</v>
      </c>
      <c r="AE6" s="34" t="s">
        <v>91</v>
      </c>
      <c r="AF6" s="34" t="s">
        <v>92</v>
      </c>
      <c r="AG6" s="34" t="s">
        <v>93</v>
      </c>
      <c r="AH6" s="34" t="s">
        <v>65</v>
      </c>
      <c r="AI6" s="34" t="s">
        <v>65</v>
      </c>
      <c r="AJ6" s="34" t="s">
        <v>66</v>
      </c>
      <c r="AK6" s="34" t="s">
        <v>66</v>
      </c>
    </row>
    <row r="7" spans="1:37" x14ac:dyDescent="0.2">
      <c r="A7" s="34" t="s">
        <v>79</v>
      </c>
      <c r="B7" s="34">
        <f>_xlfn.XMATCH(B1,tloustka,0)</f>
        <v>10</v>
      </c>
      <c r="C7" s="35">
        <v>100</v>
      </c>
      <c r="D7" s="34" t="s">
        <v>85</v>
      </c>
      <c r="E7" s="34" t="s">
        <v>53</v>
      </c>
      <c r="F7" s="34" t="s">
        <v>54</v>
      </c>
      <c r="G7" s="34" t="s">
        <v>55</v>
      </c>
      <c r="H7" s="34" t="s">
        <v>86</v>
      </c>
      <c r="I7" s="34" t="s">
        <v>87</v>
      </c>
      <c r="J7" s="34" t="s">
        <v>88</v>
      </c>
      <c r="K7" s="34" t="s">
        <v>89</v>
      </c>
      <c r="L7" s="34" t="s">
        <v>90</v>
      </c>
      <c r="M7" s="34" t="s">
        <v>91</v>
      </c>
      <c r="N7" s="34" t="s">
        <v>92</v>
      </c>
      <c r="O7" s="34" t="s">
        <v>93</v>
      </c>
      <c r="P7" s="34" t="s">
        <v>65</v>
      </c>
      <c r="Q7" s="34" t="s">
        <v>65</v>
      </c>
      <c r="R7" s="34" t="s">
        <v>66</v>
      </c>
      <c r="S7" s="34" t="s">
        <v>66</v>
      </c>
      <c r="V7" s="34" t="s">
        <v>53</v>
      </c>
      <c r="W7" s="34" t="s">
        <v>54</v>
      </c>
      <c r="X7" s="34" t="s">
        <v>55</v>
      </c>
      <c r="Y7" s="34" t="s">
        <v>86</v>
      </c>
      <c r="Z7" s="34" t="s">
        <v>87</v>
      </c>
      <c r="AA7" s="34" t="s">
        <v>88</v>
      </c>
      <c r="AB7" s="34" t="s">
        <v>89</v>
      </c>
      <c r="AC7" s="34" t="s">
        <v>90</v>
      </c>
      <c r="AD7" s="34" t="s">
        <v>91</v>
      </c>
      <c r="AE7" s="34" t="s">
        <v>92</v>
      </c>
      <c r="AF7" s="34" t="s">
        <v>93</v>
      </c>
      <c r="AG7" s="34" t="s">
        <v>65</v>
      </c>
      <c r="AH7" s="34" t="s">
        <v>65</v>
      </c>
      <c r="AI7" s="34" t="s">
        <v>66</v>
      </c>
      <c r="AJ7" s="34" t="s">
        <v>66</v>
      </c>
    </row>
    <row r="8" spans="1:37" x14ac:dyDescent="0.2">
      <c r="A8" s="34" t="s">
        <v>80</v>
      </c>
      <c r="B8" s="34">
        <f>_xlfn.XMATCH(C2,C4:AK4,0)</f>
        <v>2</v>
      </c>
      <c r="C8" s="35">
        <v>120</v>
      </c>
      <c r="D8" s="34" t="s">
        <v>53</v>
      </c>
      <c r="E8" s="34" t="s">
        <v>54</v>
      </c>
      <c r="F8" s="34" t="s">
        <v>55</v>
      </c>
      <c r="G8" s="34" t="s">
        <v>86</v>
      </c>
      <c r="H8" s="34" t="s">
        <v>87</v>
      </c>
      <c r="I8" s="34" t="s">
        <v>88</v>
      </c>
      <c r="J8" s="34" t="s">
        <v>89</v>
      </c>
      <c r="K8" s="34" t="s">
        <v>90</v>
      </c>
      <c r="L8" s="34" t="s">
        <v>91</v>
      </c>
      <c r="M8" s="34" t="s">
        <v>92</v>
      </c>
      <c r="N8" s="34" t="s">
        <v>93</v>
      </c>
      <c r="O8" s="34" t="s">
        <v>65</v>
      </c>
      <c r="P8" s="34" t="s">
        <v>65</v>
      </c>
      <c r="Q8" s="34" t="s">
        <v>66</v>
      </c>
      <c r="R8" s="34" t="s">
        <v>66</v>
      </c>
      <c r="V8" s="34" t="s">
        <v>54</v>
      </c>
      <c r="W8" s="34" t="s">
        <v>55</v>
      </c>
      <c r="X8" s="34" t="s">
        <v>86</v>
      </c>
      <c r="Y8" s="34" t="s">
        <v>87</v>
      </c>
      <c r="Z8" s="34" t="s">
        <v>88</v>
      </c>
      <c r="AA8" s="34" t="s">
        <v>89</v>
      </c>
      <c r="AB8" s="34" t="s">
        <v>90</v>
      </c>
      <c r="AC8" s="34" t="s">
        <v>91</v>
      </c>
      <c r="AD8" s="34" t="s">
        <v>92</v>
      </c>
      <c r="AE8" s="34" t="s">
        <v>93</v>
      </c>
      <c r="AF8" s="34" t="s">
        <v>65</v>
      </c>
      <c r="AG8" s="34" t="s">
        <v>65</v>
      </c>
      <c r="AH8" s="34" t="s">
        <v>66</v>
      </c>
      <c r="AI8" s="34" t="s">
        <v>66</v>
      </c>
    </row>
    <row r="9" spans="1:37" x14ac:dyDescent="0.2">
      <c r="A9" s="34" t="s">
        <v>81</v>
      </c>
      <c r="B9" s="34">
        <f>_xlfn.XMATCH(D2,C4:AK4,0)</f>
        <v>21</v>
      </c>
      <c r="C9" s="35">
        <v>140</v>
      </c>
      <c r="D9" s="34" t="s">
        <v>54</v>
      </c>
      <c r="E9" s="34" t="s">
        <v>55</v>
      </c>
      <c r="F9" s="34" t="s">
        <v>86</v>
      </c>
      <c r="G9" s="34" t="s">
        <v>87</v>
      </c>
      <c r="H9" s="34" t="s">
        <v>88</v>
      </c>
      <c r="I9" s="34" t="s">
        <v>89</v>
      </c>
      <c r="J9" s="34" t="s">
        <v>90</v>
      </c>
      <c r="K9" s="34" t="s">
        <v>91</v>
      </c>
      <c r="L9" s="34" t="s">
        <v>92</v>
      </c>
      <c r="M9" s="34" t="s">
        <v>93</v>
      </c>
      <c r="N9" s="34" t="s">
        <v>65</v>
      </c>
      <c r="O9" s="34" t="s">
        <v>65</v>
      </c>
      <c r="P9" s="34" t="s">
        <v>66</v>
      </c>
      <c r="Q9" s="34" t="s">
        <v>66</v>
      </c>
      <c r="V9" s="34" t="s">
        <v>55</v>
      </c>
      <c r="W9" s="34" t="s">
        <v>86</v>
      </c>
      <c r="X9" s="34" t="s">
        <v>87</v>
      </c>
      <c r="Y9" s="34" t="s">
        <v>88</v>
      </c>
      <c r="Z9" s="34" t="s">
        <v>89</v>
      </c>
      <c r="AA9" s="34" t="s">
        <v>90</v>
      </c>
      <c r="AB9" s="34" t="s">
        <v>91</v>
      </c>
      <c r="AC9" s="34" t="s">
        <v>92</v>
      </c>
      <c r="AD9" s="34" t="s">
        <v>93</v>
      </c>
      <c r="AE9" s="34" t="s">
        <v>65</v>
      </c>
      <c r="AF9" s="34" t="s">
        <v>65</v>
      </c>
      <c r="AG9" s="34" t="s">
        <v>66</v>
      </c>
      <c r="AH9" s="34" t="s">
        <v>66</v>
      </c>
    </row>
    <row r="10" spans="1:37" x14ac:dyDescent="0.2">
      <c r="C10" s="35">
        <v>150</v>
      </c>
      <c r="D10" s="34" t="s">
        <v>55</v>
      </c>
      <c r="E10" s="34" t="s">
        <v>86</v>
      </c>
      <c r="F10" s="34" t="s">
        <v>87</v>
      </c>
      <c r="G10" s="34" t="s">
        <v>88</v>
      </c>
      <c r="H10" s="34" t="s">
        <v>89</v>
      </c>
      <c r="I10" s="34" t="s">
        <v>90</v>
      </c>
      <c r="J10" s="34" t="s">
        <v>91</v>
      </c>
      <c r="K10" s="34" t="s">
        <v>92</v>
      </c>
      <c r="L10" s="34" t="s">
        <v>93</v>
      </c>
      <c r="M10" s="34" t="s">
        <v>65</v>
      </c>
      <c r="N10" s="34" t="s">
        <v>65</v>
      </c>
      <c r="O10" s="34" t="s">
        <v>66</v>
      </c>
      <c r="P10" s="34" t="s">
        <v>66</v>
      </c>
      <c r="V10" s="34" t="s">
        <v>86</v>
      </c>
      <c r="W10" s="34" t="s">
        <v>87</v>
      </c>
      <c r="X10" s="34" t="s">
        <v>88</v>
      </c>
      <c r="Y10" s="34" t="s">
        <v>89</v>
      </c>
      <c r="Z10" s="34" t="s">
        <v>90</v>
      </c>
      <c r="AA10" s="34" t="s">
        <v>91</v>
      </c>
      <c r="AB10" s="34" t="s">
        <v>92</v>
      </c>
      <c r="AC10" s="34" t="s">
        <v>93</v>
      </c>
      <c r="AD10" s="34" t="s">
        <v>65</v>
      </c>
      <c r="AE10" s="34" t="s">
        <v>65</v>
      </c>
      <c r="AF10" s="34" t="s">
        <v>66</v>
      </c>
      <c r="AG10" s="34" t="s">
        <v>66</v>
      </c>
    </row>
    <row r="11" spans="1:37" x14ac:dyDescent="0.2">
      <c r="A11" s="34" t="s">
        <v>83</v>
      </c>
      <c r="B11" s="34" t="str" cm="1">
        <f t="array" ref="B11">IF(AND(B1=40,B3="Zápustná"),F5,INDEX(IF(B3="Povrchová",Povr,Zapu),IF(B3="Povrchová",B7,B7-1),IF(B4="ABC",B8,B9)))</f>
        <v>235 mm</v>
      </c>
      <c r="C11" s="35">
        <v>160</v>
      </c>
      <c r="D11" s="34" t="s">
        <v>55</v>
      </c>
      <c r="E11" s="34" t="s">
        <v>86</v>
      </c>
      <c r="F11" s="34" t="s">
        <v>87</v>
      </c>
      <c r="G11" s="34" t="s">
        <v>88</v>
      </c>
      <c r="H11" s="34" t="s">
        <v>89</v>
      </c>
      <c r="I11" s="34" t="s">
        <v>90</v>
      </c>
      <c r="J11" s="34" t="s">
        <v>91</v>
      </c>
      <c r="K11" s="34" t="s">
        <v>92</v>
      </c>
      <c r="L11" s="34" t="s">
        <v>93</v>
      </c>
      <c r="M11" s="34" t="s">
        <v>65</v>
      </c>
      <c r="N11" s="34" t="s">
        <v>65</v>
      </c>
      <c r="O11" s="34" t="s">
        <v>66</v>
      </c>
      <c r="P11" s="34" t="s">
        <v>66</v>
      </c>
      <c r="V11" s="34" t="s">
        <v>86</v>
      </c>
      <c r="W11" s="34" t="s">
        <v>87</v>
      </c>
      <c r="X11" s="34" t="s">
        <v>88</v>
      </c>
      <c r="Y11" s="34" t="s">
        <v>89</v>
      </c>
      <c r="Z11" s="34" t="s">
        <v>90</v>
      </c>
      <c r="AA11" s="34" t="s">
        <v>91</v>
      </c>
      <c r="AB11" s="34" t="s">
        <v>92</v>
      </c>
      <c r="AC11" s="34" t="s">
        <v>93</v>
      </c>
      <c r="AD11" s="34" t="s">
        <v>65</v>
      </c>
      <c r="AE11" s="34" t="s">
        <v>65</v>
      </c>
      <c r="AF11" s="34" t="s">
        <v>66</v>
      </c>
      <c r="AG11" s="34" t="s">
        <v>66</v>
      </c>
    </row>
    <row r="12" spans="1:37" x14ac:dyDescent="0.2">
      <c r="C12" s="35">
        <v>180</v>
      </c>
      <c r="D12" s="34" t="s">
        <v>86</v>
      </c>
      <c r="E12" s="34" t="s">
        <v>87</v>
      </c>
      <c r="F12" s="34" t="s">
        <v>88</v>
      </c>
      <c r="G12" s="34" t="s">
        <v>89</v>
      </c>
      <c r="H12" s="34" t="s">
        <v>90</v>
      </c>
      <c r="I12" s="34" t="s">
        <v>91</v>
      </c>
      <c r="J12" s="34" t="s">
        <v>92</v>
      </c>
      <c r="K12" s="34" t="s">
        <v>93</v>
      </c>
      <c r="L12" s="34" t="s">
        <v>65</v>
      </c>
      <c r="M12" s="34" t="s">
        <v>65</v>
      </c>
      <c r="N12" s="34" t="s">
        <v>66</v>
      </c>
      <c r="O12" s="34" t="s">
        <v>66</v>
      </c>
      <c r="V12" s="34" t="s">
        <v>87</v>
      </c>
      <c r="W12" s="34" t="s">
        <v>88</v>
      </c>
      <c r="X12" s="34" t="s">
        <v>89</v>
      </c>
      <c r="Y12" s="34" t="s">
        <v>90</v>
      </c>
      <c r="Z12" s="34" t="s">
        <v>91</v>
      </c>
      <c r="AA12" s="34" t="s">
        <v>92</v>
      </c>
      <c r="AB12" s="34" t="s">
        <v>93</v>
      </c>
      <c r="AC12" s="34" t="s">
        <v>65</v>
      </c>
      <c r="AD12" s="34" t="s">
        <v>65</v>
      </c>
      <c r="AE12" s="34" t="s">
        <v>66</v>
      </c>
      <c r="AF12" s="34" t="s">
        <v>66</v>
      </c>
    </row>
    <row r="13" spans="1:37" x14ac:dyDescent="0.2">
      <c r="C13" s="35">
        <v>200</v>
      </c>
      <c r="D13" s="34" t="s">
        <v>87</v>
      </c>
      <c r="E13" s="34" t="s">
        <v>88</v>
      </c>
      <c r="F13" s="34" t="s">
        <v>89</v>
      </c>
      <c r="G13" s="34" t="s">
        <v>90</v>
      </c>
      <c r="H13" s="34" t="s">
        <v>91</v>
      </c>
      <c r="I13" s="34" t="s">
        <v>92</v>
      </c>
      <c r="J13" s="34" t="s">
        <v>93</v>
      </c>
      <c r="K13" s="34" t="s">
        <v>65</v>
      </c>
      <c r="L13" s="34" t="s">
        <v>65</v>
      </c>
      <c r="M13" s="34" t="s">
        <v>66</v>
      </c>
      <c r="N13" s="34" t="s">
        <v>66</v>
      </c>
      <c r="V13" s="34" t="s">
        <v>88</v>
      </c>
      <c r="W13" s="34" t="s">
        <v>89</v>
      </c>
      <c r="X13" s="34" t="s">
        <v>90</v>
      </c>
      <c r="Y13" s="34" t="s">
        <v>91</v>
      </c>
      <c r="Z13" s="34" t="s">
        <v>92</v>
      </c>
      <c r="AA13" s="34" t="s">
        <v>93</v>
      </c>
      <c r="AB13" s="34" t="s">
        <v>65</v>
      </c>
      <c r="AC13" s="34" t="s">
        <v>65</v>
      </c>
      <c r="AD13" s="34" t="s">
        <v>66</v>
      </c>
      <c r="AE13" s="34" t="s">
        <v>66</v>
      </c>
    </row>
    <row r="14" spans="1:37" x14ac:dyDescent="0.2">
      <c r="C14" s="35">
        <v>220</v>
      </c>
      <c r="D14" s="34" t="s">
        <v>88</v>
      </c>
      <c r="E14" s="34" t="s">
        <v>89</v>
      </c>
      <c r="F14" s="34" t="s">
        <v>90</v>
      </c>
      <c r="G14" s="34" t="s">
        <v>91</v>
      </c>
      <c r="H14" s="34" t="s">
        <v>92</v>
      </c>
      <c r="I14" s="34" t="s">
        <v>93</v>
      </c>
      <c r="J14" s="34" t="s">
        <v>65</v>
      </c>
      <c r="K14" s="34" t="s">
        <v>65</v>
      </c>
      <c r="L14" s="34" t="s">
        <v>66</v>
      </c>
      <c r="M14" s="34" t="s">
        <v>66</v>
      </c>
      <c r="V14" s="34" t="s">
        <v>89</v>
      </c>
      <c r="W14" s="34" t="s">
        <v>90</v>
      </c>
      <c r="X14" s="34" t="s">
        <v>91</v>
      </c>
      <c r="Y14" s="34" t="s">
        <v>92</v>
      </c>
      <c r="Z14" s="34" t="s">
        <v>93</v>
      </c>
      <c r="AA14" s="34" t="s">
        <v>65</v>
      </c>
      <c r="AB14" s="34" t="s">
        <v>65</v>
      </c>
      <c r="AC14" s="34" t="s">
        <v>66</v>
      </c>
      <c r="AD14" s="34" t="s">
        <v>66</v>
      </c>
    </row>
    <row r="15" spans="1:37" x14ac:dyDescent="0.2">
      <c r="C15" s="35">
        <v>240</v>
      </c>
      <c r="D15" s="34" t="s">
        <v>89</v>
      </c>
      <c r="E15" s="34" t="s">
        <v>90</v>
      </c>
      <c r="F15" s="34" t="s">
        <v>91</v>
      </c>
      <c r="G15" s="34" t="s">
        <v>92</v>
      </c>
      <c r="H15" s="34" t="s">
        <v>93</v>
      </c>
      <c r="I15" s="34" t="s">
        <v>65</v>
      </c>
      <c r="J15" s="34" t="s">
        <v>65</v>
      </c>
      <c r="K15" s="34" t="s">
        <v>66</v>
      </c>
      <c r="L15" s="34" t="s">
        <v>66</v>
      </c>
      <c r="V15" s="34" t="s">
        <v>90</v>
      </c>
      <c r="W15" s="34" t="s">
        <v>91</v>
      </c>
      <c r="X15" s="34" t="s">
        <v>92</v>
      </c>
      <c r="Y15" s="34" t="s">
        <v>93</v>
      </c>
      <c r="Z15" s="34" t="s">
        <v>65</v>
      </c>
      <c r="AA15" s="34" t="s">
        <v>65</v>
      </c>
      <c r="AB15" s="34" t="s">
        <v>66</v>
      </c>
      <c r="AC15" s="34" t="s">
        <v>66</v>
      </c>
    </row>
    <row r="16" spans="1:37" x14ac:dyDescent="0.2">
      <c r="C16" s="35">
        <v>260</v>
      </c>
      <c r="D16" s="34" t="s">
        <v>90</v>
      </c>
      <c r="E16" s="34" t="s">
        <v>91</v>
      </c>
      <c r="F16" s="34" t="s">
        <v>92</v>
      </c>
      <c r="G16" s="34" t="s">
        <v>93</v>
      </c>
      <c r="H16" s="34" t="s">
        <v>65</v>
      </c>
      <c r="I16" s="34" t="s">
        <v>65</v>
      </c>
      <c r="J16" s="34" t="s">
        <v>66</v>
      </c>
      <c r="K16" s="34" t="s">
        <v>66</v>
      </c>
      <c r="V16" s="34" t="s">
        <v>91</v>
      </c>
      <c r="W16" s="34" t="s">
        <v>92</v>
      </c>
      <c r="X16" s="34" t="s">
        <v>93</v>
      </c>
      <c r="Y16" s="34" t="s">
        <v>65</v>
      </c>
      <c r="Z16" s="34" t="s">
        <v>65</v>
      </c>
      <c r="AA16" s="34" t="s">
        <v>66</v>
      </c>
      <c r="AB16" s="34" t="s">
        <v>66</v>
      </c>
    </row>
    <row r="17" spans="3:37" x14ac:dyDescent="0.2">
      <c r="C17" s="35">
        <v>280</v>
      </c>
      <c r="D17" s="34" t="s">
        <v>91</v>
      </c>
      <c r="E17" s="34" t="s">
        <v>92</v>
      </c>
      <c r="F17" s="34" t="s">
        <v>93</v>
      </c>
      <c r="G17" s="34" t="s">
        <v>65</v>
      </c>
      <c r="H17" s="34" t="s">
        <v>65</v>
      </c>
      <c r="I17" s="34" t="s">
        <v>66</v>
      </c>
      <c r="J17" s="34" t="s">
        <v>66</v>
      </c>
      <c r="V17" s="34" t="s">
        <v>92</v>
      </c>
      <c r="W17" s="34" t="s">
        <v>93</v>
      </c>
      <c r="X17" s="34" t="s">
        <v>65</v>
      </c>
      <c r="Y17" s="34" t="s">
        <v>65</v>
      </c>
      <c r="Z17" s="34" t="s">
        <v>66</v>
      </c>
      <c r="AA17" s="34" t="s">
        <v>66</v>
      </c>
    </row>
    <row r="18" spans="3:37" x14ac:dyDescent="0.2">
      <c r="C18" s="35">
        <v>300</v>
      </c>
      <c r="D18" s="34" t="s">
        <v>92</v>
      </c>
      <c r="E18" s="34" t="s">
        <v>93</v>
      </c>
      <c r="F18" s="34" t="s">
        <v>65</v>
      </c>
      <c r="G18" s="34" t="s">
        <v>65</v>
      </c>
      <c r="H18" s="34" t="s">
        <v>66</v>
      </c>
      <c r="I18" s="34" t="s">
        <v>66</v>
      </c>
      <c r="V18" s="34" t="s">
        <v>93</v>
      </c>
      <c r="W18" s="34" t="s">
        <v>65</v>
      </c>
      <c r="X18" s="34" t="s">
        <v>65</v>
      </c>
      <c r="Y18" s="34" t="s">
        <v>66</v>
      </c>
      <c r="Z18" s="34" t="s">
        <v>66</v>
      </c>
    </row>
    <row r="19" spans="3:37" x14ac:dyDescent="0.2">
      <c r="C19" s="35">
        <v>320</v>
      </c>
      <c r="D19" s="34" t="s">
        <v>93</v>
      </c>
      <c r="E19" s="34" t="s">
        <v>65</v>
      </c>
      <c r="F19" s="34" t="s">
        <v>65</v>
      </c>
      <c r="G19" s="34" t="s">
        <v>66</v>
      </c>
      <c r="H19" s="34" t="s">
        <v>66</v>
      </c>
      <c r="V19" s="34" t="s">
        <v>65</v>
      </c>
      <c r="W19" s="34" t="s">
        <v>65</v>
      </c>
      <c r="X19" s="34" t="s">
        <v>66</v>
      </c>
      <c r="Y19" s="34" t="s">
        <v>66</v>
      </c>
    </row>
    <row r="20" spans="3:37" x14ac:dyDescent="0.2">
      <c r="C20" s="35">
        <v>340</v>
      </c>
      <c r="D20" s="34" t="s">
        <v>65</v>
      </c>
      <c r="E20" s="34" t="s">
        <v>65</v>
      </c>
      <c r="F20" s="34" t="s">
        <v>66</v>
      </c>
      <c r="G20" s="34" t="s">
        <v>66</v>
      </c>
      <c r="V20" s="34" t="s">
        <v>65</v>
      </c>
      <c r="W20" s="34" t="s">
        <v>66</v>
      </c>
      <c r="X20" s="34" t="s">
        <v>66</v>
      </c>
    </row>
    <row r="21" spans="3:37" x14ac:dyDescent="0.2">
      <c r="C21" s="35">
        <v>360</v>
      </c>
      <c r="D21" s="34" t="s">
        <v>65</v>
      </c>
      <c r="E21" s="34" t="s">
        <v>66</v>
      </c>
      <c r="F21" s="34" t="s">
        <v>66</v>
      </c>
      <c r="V21" s="34" t="s">
        <v>66</v>
      </c>
      <c r="W21" s="34" t="s">
        <v>66</v>
      </c>
    </row>
    <row r="22" spans="3:37" x14ac:dyDescent="0.2">
      <c r="C22" s="35">
        <v>380</v>
      </c>
      <c r="D22" s="34" t="s">
        <v>66</v>
      </c>
      <c r="E22" s="34" t="s">
        <v>66</v>
      </c>
      <c r="V22" s="34" t="s">
        <v>66</v>
      </c>
    </row>
    <row r="23" spans="3:37" x14ac:dyDescent="0.2">
      <c r="C23" s="35">
        <v>420</v>
      </c>
      <c r="D23" s="34" t="s">
        <v>66</v>
      </c>
    </row>
    <row r="24" spans="3:37" x14ac:dyDescent="0.2">
      <c r="C24" s="37"/>
      <c r="E24" s="34" t="s">
        <v>72</v>
      </c>
      <c r="F24" s="37"/>
      <c r="X24" s="34" t="s">
        <v>72</v>
      </c>
    </row>
    <row r="25" spans="3:37" x14ac:dyDescent="0.2">
      <c r="E25" s="34" t="s">
        <v>68</v>
      </c>
      <c r="F25" s="38"/>
      <c r="X25" s="34" t="s">
        <v>69</v>
      </c>
    </row>
    <row r="27" spans="3:37" x14ac:dyDescent="0.2">
      <c r="C27" s="35" t="s">
        <v>70</v>
      </c>
      <c r="D27" s="36">
        <v>10</v>
      </c>
      <c r="E27" s="36">
        <v>30</v>
      </c>
      <c r="F27" s="36">
        <v>50</v>
      </c>
      <c r="G27" s="36">
        <v>70</v>
      </c>
      <c r="H27" s="36">
        <v>90</v>
      </c>
      <c r="I27" s="36">
        <v>110</v>
      </c>
      <c r="J27" s="36">
        <v>130</v>
      </c>
      <c r="K27" s="36">
        <v>150</v>
      </c>
      <c r="L27" s="36">
        <v>170</v>
      </c>
      <c r="M27" s="36">
        <v>190</v>
      </c>
      <c r="N27" s="36">
        <v>210</v>
      </c>
      <c r="O27" s="36">
        <v>230</v>
      </c>
      <c r="P27" s="36">
        <v>250</v>
      </c>
      <c r="Q27" s="36">
        <v>270</v>
      </c>
      <c r="R27" s="36">
        <v>290</v>
      </c>
      <c r="S27" s="36">
        <v>310</v>
      </c>
      <c r="T27" s="36">
        <v>330</v>
      </c>
      <c r="V27" s="36">
        <v>5</v>
      </c>
      <c r="W27" s="36">
        <v>25</v>
      </c>
      <c r="X27" s="36">
        <v>45</v>
      </c>
      <c r="Y27" s="36">
        <v>65</v>
      </c>
      <c r="Z27" s="36">
        <v>85</v>
      </c>
      <c r="AA27" s="36">
        <v>105</v>
      </c>
      <c r="AB27" s="36">
        <v>125</v>
      </c>
      <c r="AC27" s="36">
        <v>145</v>
      </c>
      <c r="AD27" s="36">
        <v>165</v>
      </c>
      <c r="AE27" s="36">
        <v>185</v>
      </c>
      <c r="AF27" s="36">
        <v>205</v>
      </c>
      <c r="AG27" s="36">
        <v>225</v>
      </c>
      <c r="AH27" s="36">
        <v>245</v>
      </c>
      <c r="AI27" s="36">
        <v>265</v>
      </c>
      <c r="AJ27" s="36">
        <v>285</v>
      </c>
      <c r="AK27" s="36">
        <v>305</v>
      </c>
    </row>
    <row r="28" spans="3:37" x14ac:dyDescent="0.2">
      <c r="C28" s="35">
        <v>40</v>
      </c>
      <c r="D28" s="34" t="s">
        <v>84</v>
      </c>
      <c r="E28" s="34" t="s">
        <v>84</v>
      </c>
      <c r="F28" s="34" t="s">
        <v>71</v>
      </c>
      <c r="G28" s="34" t="s">
        <v>71</v>
      </c>
      <c r="H28" s="34" t="s">
        <v>71</v>
      </c>
      <c r="I28" s="34" t="s">
        <v>71</v>
      </c>
      <c r="J28" s="34" t="s">
        <v>71</v>
      </c>
      <c r="K28" s="34" t="s">
        <v>71</v>
      </c>
      <c r="L28" s="34" t="s">
        <v>71</v>
      </c>
      <c r="M28" s="34" t="s">
        <v>71</v>
      </c>
      <c r="N28" s="34" t="s">
        <v>71</v>
      </c>
      <c r="O28" s="34" t="s">
        <v>71</v>
      </c>
      <c r="P28" s="34" t="s">
        <v>71</v>
      </c>
      <c r="Q28" s="34" t="s">
        <v>71</v>
      </c>
      <c r="R28" s="34" t="s">
        <v>71</v>
      </c>
      <c r="S28" s="34" t="s">
        <v>71</v>
      </c>
      <c r="T28" s="34" t="s">
        <v>71</v>
      </c>
      <c r="V28" s="34" t="s">
        <v>84</v>
      </c>
      <c r="W28" s="34" t="s">
        <v>71</v>
      </c>
      <c r="X28" s="34" t="s">
        <v>71</v>
      </c>
      <c r="Y28" s="34" t="s">
        <v>71</v>
      </c>
      <c r="Z28" s="34" t="s">
        <v>71</v>
      </c>
      <c r="AA28" s="34" t="s">
        <v>71</v>
      </c>
      <c r="AB28" s="34" t="s">
        <v>71</v>
      </c>
      <c r="AC28" s="34" t="s">
        <v>71</v>
      </c>
      <c r="AD28" s="34" t="s">
        <v>71</v>
      </c>
      <c r="AE28" s="34" t="s">
        <v>71</v>
      </c>
      <c r="AF28" s="34" t="s">
        <v>71</v>
      </c>
      <c r="AG28" s="34" t="s">
        <v>71</v>
      </c>
      <c r="AH28" s="34" t="s">
        <v>71</v>
      </c>
      <c r="AI28" s="34" t="s">
        <v>71</v>
      </c>
      <c r="AJ28" s="34" t="s">
        <v>71</v>
      </c>
      <c r="AK28" s="34" t="s">
        <v>71</v>
      </c>
    </row>
    <row r="29" spans="3:37" x14ac:dyDescent="0.2">
      <c r="C29" s="35">
        <v>60</v>
      </c>
      <c r="D29" s="34" t="s">
        <v>84</v>
      </c>
      <c r="E29" s="34" t="s">
        <v>85</v>
      </c>
      <c r="F29" s="34" t="s">
        <v>53</v>
      </c>
      <c r="G29" s="34" t="s">
        <v>54</v>
      </c>
      <c r="H29" s="34" t="s">
        <v>55</v>
      </c>
      <c r="I29" s="34" t="s">
        <v>86</v>
      </c>
      <c r="J29" s="34" t="s">
        <v>87</v>
      </c>
      <c r="K29" s="34" t="s">
        <v>88</v>
      </c>
      <c r="L29" s="34" t="s">
        <v>89</v>
      </c>
      <c r="M29" s="34" t="s">
        <v>90</v>
      </c>
      <c r="N29" s="34" t="s">
        <v>91</v>
      </c>
      <c r="O29" s="34" t="s">
        <v>92</v>
      </c>
      <c r="P29" s="34" t="s">
        <v>93</v>
      </c>
      <c r="Q29" s="34" t="s">
        <v>65</v>
      </c>
      <c r="R29" s="34" t="s">
        <v>65</v>
      </c>
      <c r="S29" s="34" t="s">
        <v>66</v>
      </c>
      <c r="T29" s="34" t="s">
        <v>66</v>
      </c>
      <c r="V29" s="34" t="s">
        <v>85</v>
      </c>
      <c r="W29" s="34" t="s">
        <v>53</v>
      </c>
      <c r="X29" s="34" t="s">
        <v>54</v>
      </c>
      <c r="Y29" s="34" t="s">
        <v>55</v>
      </c>
      <c r="Z29" s="34" t="s">
        <v>86</v>
      </c>
      <c r="AA29" s="34" t="s">
        <v>87</v>
      </c>
      <c r="AB29" s="34" t="s">
        <v>88</v>
      </c>
      <c r="AC29" s="34" t="s">
        <v>89</v>
      </c>
      <c r="AD29" s="34" t="s">
        <v>90</v>
      </c>
      <c r="AE29" s="34" t="s">
        <v>91</v>
      </c>
      <c r="AF29" s="34" t="s">
        <v>92</v>
      </c>
      <c r="AG29" s="34" t="s">
        <v>93</v>
      </c>
      <c r="AH29" s="34" t="s">
        <v>65</v>
      </c>
      <c r="AI29" s="34" t="s">
        <v>65</v>
      </c>
      <c r="AJ29" s="34" t="s">
        <v>66</v>
      </c>
      <c r="AK29" s="34" t="s">
        <v>66</v>
      </c>
    </row>
    <row r="30" spans="3:37" x14ac:dyDescent="0.2">
      <c r="C30" s="35">
        <v>80</v>
      </c>
      <c r="D30" s="34" t="s">
        <v>85</v>
      </c>
      <c r="E30" s="34" t="s">
        <v>53</v>
      </c>
      <c r="F30" s="34" t="s">
        <v>54</v>
      </c>
      <c r="G30" s="34" t="s">
        <v>55</v>
      </c>
      <c r="H30" s="34" t="s">
        <v>86</v>
      </c>
      <c r="I30" s="34" t="s">
        <v>87</v>
      </c>
      <c r="J30" s="34" t="s">
        <v>88</v>
      </c>
      <c r="K30" s="34" t="s">
        <v>89</v>
      </c>
      <c r="L30" s="34" t="s">
        <v>90</v>
      </c>
      <c r="M30" s="34" t="s">
        <v>91</v>
      </c>
      <c r="N30" s="34" t="s">
        <v>92</v>
      </c>
      <c r="O30" s="34" t="s">
        <v>93</v>
      </c>
      <c r="P30" s="34" t="s">
        <v>65</v>
      </c>
      <c r="Q30" s="34" t="s">
        <v>65</v>
      </c>
      <c r="R30" s="34" t="s">
        <v>66</v>
      </c>
      <c r="S30" s="34" t="s">
        <v>66</v>
      </c>
      <c r="V30" s="34" t="s">
        <v>53</v>
      </c>
      <c r="W30" s="34" t="s">
        <v>54</v>
      </c>
      <c r="X30" s="34" t="s">
        <v>55</v>
      </c>
      <c r="Y30" s="34" t="s">
        <v>86</v>
      </c>
      <c r="Z30" s="34" t="s">
        <v>87</v>
      </c>
      <c r="AA30" s="34" t="s">
        <v>88</v>
      </c>
      <c r="AB30" s="34" t="s">
        <v>89</v>
      </c>
      <c r="AC30" s="34" t="s">
        <v>90</v>
      </c>
      <c r="AD30" s="34" t="s">
        <v>91</v>
      </c>
      <c r="AE30" s="34" t="s">
        <v>92</v>
      </c>
      <c r="AF30" s="34" t="s">
        <v>93</v>
      </c>
      <c r="AG30" s="34" t="s">
        <v>65</v>
      </c>
      <c r="AH30" s="34" t="s">
        <v>65</v>
      </c>
      <c r="AI30" s="34" t="s">
        <v>66</v>
      </c>
      <c r="AJ30" s="34" t="s">
        <v>66</v>
      </c>
    </row>
    <row r="31" spans="3:37" x14ac:dyDescent="0.2">
      <c r="C31" s="35">
        <v>100</v>
      </c>
      <c r="D31" s="34" t="s">
        <v>53</v>
      </c>
      <c r="E31" s="34" t="s">
        <v>54</v>
      </c>
      <c r="F31" s="34" t="s">
        <v>55</v>
      </c>
      <c r="G31" s="34" t="s">
        <v>86</v>
      </c>
      <c r="H31" s="34" t="s">
        <v>87</v>
      </c>
      <c r="I31" s="34" t="s">
        <v>88</v>
      </c>
      <c r="J31" s="34" t="s">
        <v>89</v>
      </c>
      <c r="K31" s="34" t="s">
        <v>90</v>
      </c>
      <c r="L31" s="34" t="s">
        <v>91</v>
      </c>
      <c r="M31" s="34" t="s">
        <v>92</v>
      </c>
      <c r="N31" s="34" t="s">
        <v>93</v>
      </c>
      <c r="O31" s="34" t="s">
        <v>65</v>
      </c>
      <c r="P31" s="34" t="s">
        <v>65</v>
      </c>
      <c r="Q31" s="34" t="s">
        <v>66</v>
      </c>
      <c r="R31" s="34" t="s">
        <v>66</v>
      </c>
      <c r="V31" s="34" t="s">
        <v>54</v>
      </c>
      <c r="W31" s="34" t="s">
        <v>55</v>
      </c>
      <c r="X31" s="34" t="s">
        <v>86</v>
      </c>
      <c r="Y31" s="34" t="s">
        <v>87</v>
      </c>
      <c r="Z31" s="34" t="s">
        <v>88</v>
      </c>
      <c r="AA31" s="34" t="s">
        <v>89</v>
      </c>
      <c r="AB31" s="34" t="s">
        <v>90</v>
      </c>
      <c r="AC31" s="34" t="s">
        <v>91</v>
      </c>
      <c r="AD31" s="34" t="s">
        <v>92</v>
      </c>
      <c r="AE31" s="34" t="s">
        <v>93</v>
      </c>
      <c r="AF31" s="34" t="s">
        <v>65</v>
      </c>
      <c r="AG31" s="34" t="s">
        <v>65</v>
      </c>
      <c r="AH31" s="34" t="s">
        <v>66</v>
      </c>
      <c r="AI31" s="34" t="s">
        <v>66</v>
      </c>
    </row>
    <row r="32" spans="3:37" x14ac:dyDescent="0.2">
      <c r="C32" s="35">
        <v>120</v>
      </c>
      <c r="D32" s="34" t="s">
        <v>54</v>
      </c>
      <c r="E32" s="34" t="s">
        <v>55</v>
      </c>
      <c r="F32" s="34" t="s">
        <v>86</v>
      </c>
      <c r="G32" s="34" t="s">
        <v>87</v>
      </c>
      <c r="H32" s="34" t="s">
        <v>88</v>
      </c>
      <c r="I32" s="34" t="s">
        <v>89</v>
      </c>
      <c r="J32" s="34" t="s">
        <v>90</v>
      </c>
      <c r="K32" s="34" t="s">
        <v>91</v>
      </c>
      <c r="L32" s="34" t="s">
        <v>92</v>
      </c>
      <c r="M32" s="34" t="s">
        <v>93</v>
      </c>
      <c r="N32" s="34" t="s">
        <v>65</v>
      </c>
      <c r="O32" s="34" t="s">
        <v>65</v>
      </c>
      <c r="P32" s="34" t="s">
        <v>66</v>
      </c>
      <c r="Q32" s="34" t="s">
        <v>66</v>
      </c>
      <c r="V32" s="34" t="s">
        <v>55</v>
      </c>
      <c r="W32" s="34" t="s">
        <v>86</v>
      </c>
      <c r="X32" s="34" t="s">
        <v>87</v>
      </c>
      <c r="Y32" s="34" t="s">
        <v>88</v>
      </c>
      <c r="Z32" s="34" t="s">
        <v>89</v>
      </c>
      <c r="AA32" s="34" t="s">
        <v>90</v>
      </c>
      <c r="AB32" s="34" t="s">
        <v>91</v>
      </c>
      <c r="AC32" s="34" t="s">
        <v>92</v>
      </c>
      <c r="AD32" s="34" t="s">
        <v>93</v>
      </c>
      <c r="AE32" s="34" t="s">
        <v>65</v>
      </c>
      <c r="AF32" s="34" t="s">
        <v>65</v>
      </c>
      <c r="AG32" s="34" t="s">
        <v>66</v>
      </c>
      <c r="AH32" s="34" t="s">
        <v>66</v>
      </c>
    </row>
    <row r="33" spans="3:33" x14ac:dyDescent="0.2">
      <c r="C33" s="35">
        <v>140</v>
      </c>
      <c r="D33" s="34" t="s">
        <v>55</v>
      </c>
      <c r="E33" s="34" t="s">
        <v>86</v>
      </c>
      <c r="F33" s="34" t="s">
        <v>87</v>
      </c>
      <c r="G33" s="34" t="s">
        <v>88</v>
      </c>
      <c r="H33" s="34" t="s">
        <v>89</v>
      </c>
      <c r="I33" s="34" t="s">
        <v>90</v>
      </c>
      <c r="J33" s="34" t="s">
        <v>91</v>
      </c>
      <c r="K33" s="34" t="s">
        <v>92</v>
      </c>
      <c r="L33" s="34" t="s">
        <v>93</v>
      </c>
      <c r="M33" s="34" t="s">
        <v>65</v>
      </c>
      <c r="N33" s="34" t="s">
        <v>65</v>
      </c>
      <c r="O33" s="34" t="s">
        <v>66</v>
      </c>
      <c r="P33" s="34" t="s">
        <v>66</v>
      </c>
      <c r="V33" s="34" t="s">
        <v>86</v>
      </c>
      <c r="W33" s="34" t="s">
        <v>87</v>
      </c>
      <c r="X33" s="34" t="s">
        <v>88</v>
      </c>
      <c r="Y33" s="34" t="s">
        <v>89</v>
      </c>
      <c r="Z33" s="34" t="s">
        <v>90</v>
      </c>
      <c r="AA33" s="34" t="s">
        <v>91</v>
      </c>
      <c r="AB33" s="34" t="s">
        <v>92</v>
      </c>
      <c r="AC33" s="34" t="s">
        <v>93</v>
      </c>
      <c r="AD33" s="34" t="s">
        <v>65</v>
      </c>
      <c r="AE33" s="34" t="s">
        <v>65</v>
      </c>
      <c r="AF33" s="34" t="s">
        <v>66</v>
      </c>
      <c r="AG33" s="34" t="s">
        <v>66</v>
      </c>
    </row>
    <row r="34" spans="3:33" x14ac:dyDescent="0.2">
      <c r="C34" s="35">
        <v>150</v>
      </c>
      <c r="D34" s="34" t="s">
        <v>86</v>
      </c>
      <c r="E34" s="34" t="s">
        <v>87</v>
      </c>
      <c r="F34" s="34" t="s">
        <v>88</v>
      </c>
      <c r="G34" s="34" t="s">
        <v>89</v>
      </c>
      <c r="H34" s="34" t="s">
        <v>90</v>
      </c>
      <c r="I34" s="34" t="s">
        <v>91</v>
      </c>
      <c r="J34" s="34" t="s">
        <v>92</v>
      </c>
      <c r="K34" s="34" t="s">
        <v>93</v>
      </c>
      <c r="L34" s="34" t="s">
        <v>65</v>
      </c>
      <c r="M34" s="34" t="s">
        <v>65</v>
      </c>
      <c r="N34" s="34" t="s">
        <v>66</v>
      </c>
      <c r="O34" s="34" t="s">
        <v>66</v>
      </c>
      <c r="V34" s="34" t="s">
        <v>87</v>
      </c>
      <c r="W34" s="34" t="s">
        <v>88</v>
      </c>
      <c r="X34" s="34" t="s">
        <v>89</v>
      </c>
      <c r="Y34" s="34" t="s">
        <v>90</v>
      </c>
      <c r="Z34" s="34" t="s">
        <v>91</v>
      </c>
      <c r="AA34" s="34" t="s">
        <v>92</v>
      </c>
      <c r="AB34" s="34" t="s">
        <v>93</v>
      </c>
      <c r="AC34" s="34" t="s">
        <v>65</v>
      </c>
      <c r="AD34" s="34" t="s">
        <v>65</v>
      </c>
      <c r="AE34" s="34" t="s">
        <v>66</v>
      </c>
      <c r="AF34" s="34" t="s">
        <v>66</v>
      </c>
    </row>
    <row r="35" spans="3:33" x14ac:dyDescent="0.2">
      <c r="C35" s="35">
        <v>160</v>
      </c>
      <c r="D35" s="34" t="s">
        <v>86</v>
      </c>
      <c r="E35" s="34" t="s">
        <v>87</v>
      </c>
      <c r="F35" s="34" t="s">
        <v>88</v>
      </c>
      <c r="G35" s="34" t="s">
        <v>89</v>
      </c>
      <c r="H35" s="34" t="s">
        <v>90</v>
      </c>
      <c r="I35" s="34" t="s">
        <v>91</v>
      </c>
      <c r="J35" s="34" t="s">
        <v>92</v>
      </c>
      <c r="K35" s="34" t="s">
        <v>93</v>
      </c>
      <c r="L35" s="34" t="s">
        <v>65</v>
      </c>
      <c r="M35" s="34" t="s">
        <v>65</v>
      </c>
      <c r="N35" s="34" t="s">
        <v>66</v>
      </c>
      <c r="O35" s="34" t="s">
        <v>66</v>
      </c>
      <c r="V35" s="34" t="s">
        <v>87</v>
      </c>
      <c r="W35" s="34" t="s">
        <v>88</v>
      </c>
      <c r="X35" s="34" t="s">
        <v>89</v>
      </c>
      <c r="Y35" s="34" t="s">
        <v>90</v>
      </c>
      <c r="Z35" s="34" t="s">
        <v>91</v>
      </c>
      <c r="AA35" s="34" t="s">
        <v>92</v>
      </c>
      <c r="AB35" s="34" t="s">
        <v>93</v>
      </c>
      <c r="AC35" s="34" t="s">
        <v>65</v>
      </c>
      <c r="AD35" s="34" t="s">
        <v>65</v>
      </c>
      <c r="AE35" s="34" t="s">
        <v>66</v>
      </c>
      <c r="AF35" s="34" t="s">
        <v>66</v>
      </c>
    </row>
    <row r="36" spans="3:33" x14ac:dyDescent="0.2">
      <c r="C36" s="35">
        <v>180</v>
      </c>
      <c r="D36" s="34" t="s">
        <v>87</v>
      </c>
      <c r="E36" s="34" t="s">
        <v>88</v>
      </c>
      <c r="F36" s="34" t="s">
        <v>89</v>
      </c>
      <c r="G36" s="34" t="s">
        <v>90</v>
      </c>
      <c r="H36" s="34" t="s">
        <v>91</v>
      </c>
      <c r="I36" s="34" t="s">
        <v>92</v>
      </c>
      <c r="J36" s="34" t="s">
        <v>93</v>
      </c>
      <c r="K36" s="34" t="s">
        <v>65</v>
      </c>
      <c r="L36" s="34" t="s">
        <v>65</v>
      </c>
      <c r="M36" s="34" t="s">
        <v>66</v>
      </c>
      <c r="N36" s="34" t="s">
        <v>66</v>
      </c>
      <c r="V36" s="34" t="s">
        <v>88</v>
      </c>
      <c r="W36" s="34" t="s">
        <v>89</v>
      </c>
      <c r="X36" s="34" t="s">
        <v>90</v>
      </c>
      <c r="Y36" s="34" t="s">
        <v>91</v>
      </c>
      <c r="Z36" s="34" t="s">
        <v>92</v>
      </c>
      <c r="AA36" s="34" t="s">
        <v>93</v>
      </c>
      <c r="AB36" s="34" t="s">
        <v>65</v>
      </c>
      <c r="AC36" s="34" t="s">
        <v>65</v>
      </c>
      <c r="AD36" s="34" t="s">
        <v>66</v>
      </c>
      <c r="AE36" s="34" t="s">
        <v>66</v>
      </c>
    </row>
    <row r="37" spans="3:33" x14ac:dyDescent="0.2">
      <c r="C37" s="35">
        <v>200</v>
      </c>
      <c r="D37" s="34" t="s">
        <v>88</v>
      </c>
      <c r="E37" s="34" t="s">
        <v>89</v>
      </c>
      <c r="F37" s="34" t="s">
        <v>90</v>
      </c>
      <c r="G37" s="34" t="s">
        <v>91</v>
      </c>
      <c r="H37" s="34" t="s">
        <v>92</v>
      </c>
      <c r="I37" s="34" t="s">
        <v>93</v>
      </c>
      <c r="J37" s="34" t="s">
        <v>65</v>
      </c>
      <c r="K37" s="34" t="s">
        <v>65</v>
      </c>
      <c r="L37" s="34" t="s">
        <v>66</v>
      </c>
      <c r="M37" s="34" t="s">
        <v>66</v>
      </c>
      <c r="V37" s="34" t="s">
        <v>89</v>
      </c>
      <c r="W37" s="34" t="s">
        <v>90</v>
      </c>
      <c r="X37" s="34" t="s">
        <v>91</v>
      </c>
      <c r="Y37" s="34" t="s">
        <v>92</v>
      </c>
      <c r="Z37" s="34" t="s">
        <v>93</v>
      </c>
      <c r="AA37" s="34" t="s">
        <v>65</v>
      </c>
      <c r="AB37" s="34" t="s">
        <v>65</v>
      </c>
      <c r="AC37" s="34" t="s">
        <v>66</v>
      </c>
      <c r="AD37" s="34" t="s">
        <v>66</v>
      </c>
    </row>
    <row r="38" spans="3:33" x14ac:dyDescent="0.2">
      <c r="C38" s="35">
        <v>220</v>
      </c>
      <c r="D38" s="34" t="s">
        <v>89</v>
      </c>
      <c r="E38" s="34" t="s">
        <v>90</v>
      </c>
      <c r="F38" s="34" t="s">
        <v>91</v>
      </c>
      <c r="G38" s="34" t="s">
        <v>92</v>
      </c>
      <c r="H38" s="34" t="s">
        <v>93</v>
      </c>
      <c r="I38" s="34" t="s">
        <v>65</v>
      </c>
      <c r="J38" s="34" t="s">
        <v>65</v>
      </c>
      <c r="K38" s="34" t="s">
        <v>66</v>
      </c>
      <c r="L38" s="34" t="s">
        <v>66</v>
      </c>
      <c r="V38" s="34" t="s">
        <v>90</v>
      </c>
      <c r="W38" s="34" t="s">
        <v>91</v>
      </c>
      <c r="X38" s="34" t="s">
        <v>92</v>
      </c>
      <c r="Y38" s="34" t="s">
        <v>93</v>
      </c>
      <c r="Z38" s="34" t="s">
        <v>65</v>
      </c>
      <c r="AA38" s="34" t="s">
        <v>65</v>
      </c>
      <c r="AB38" s="34" t="s">
        <v>66</v>
      </c>
      <c r="AC38" s="34" t="s">
        <v>66</v>
      </c>
    </row>
    <row r="39" spans="3:33" x14ac:dyDescent="0.2">
      <c r="C39" s="35">
        <v>240</v>
      </c>
      <c r="D39" s="34" t="s">
        <v>90</v>
      </c>
      <c r="E39" s="34" t="s">
        <v>91</v>
      </c>
      <c r="F39" s="34" t="s">
        <v>92</v>
      </c>
      <c r="G39" s="34" t="s">
        <v>93</v>
      </c>
      <c r="H39" s="34" t="s">
        <v>65</v>
      </c>
      <c r="I39" s="34" t="s">
        <v>65</v>
      </c>
      <c r="J39" s="34" t="s">
        <v>66</v>
      </c>
      <c r="K39" s="34" t="s">
        <v>66</v>
      </c>
      <c r="V39" s="34" t="s">
        <v>91</v>
      </c>
      <c r="W39" s="34" t="s">
        <v>92</v>
      </c>
      <c r="X39" s="34" t="s">
        <v>93</v>
      </c>
      <c r="Y39" s="34" t="s">
        <v>65</v>
      </c>
      <c r="Z39" s="34" t="s">
        <v>65</v>
      </c>
      <c r="AA39" s="34" t="s">
        <v>66</v>
      </c>
      <c r="AB39" s="34" t="s">
        <v>66</v>
      </c>
    </row>
    <row r="40" spans="3:33" x14ac:dyDescent="0.2">
      <c r="C40" s="35">
        <v>260</v>
      </c>
      <c r="D40" s="34" t="s">
        <v>91</v>
      </c>
      <c r="E40" s="34" t="s">
        <v>92</v>
      </c>
      <c r="F40" s="34" t="s">
        <v>93</v>
      </c>
      <c r="G40" s="34" t="s">
        <v>65</v>
      </c>
      <c r="H40" s="34" t="s">
        <v>65</v>
      </c>
      <c r="I40" s="34" t="s">
        <v>66</v>
      </c>
      <c r="J40" s="34" t="s">
        <v>66</v>
      </c>
      <c r="V40" s="34" t="s">
        <v>92</v>
      </c>
      <c r="W40" s="34" t="s">
        <v>93</v>
      </c>
      <c r="X40" s="34" t="s">
        <v>65</v>
      </c>
      <c r="Y40" s="34" t="s">
        <v>65</v>
      </c>
      <c r="Z40" s="34" t="s">
        <v>66</v>
      </c>
      <c r="AA40" s="34" t="s">
        <v>66</v>
      </c>
    </row>
    <row r="41" spans="3:33" x14ac:dyDescent="0.2">
      <c r="C41" s="35">
        <v>280</v>
      </c>
      <c r="D41" s="34" t="s">
        <v>92</v>
      </c>
      <c r="E41" s="34" t="s">
        <v>93</v>
      </c>
      <c r="F41" s="34" t="s">
        <v>65</v>
      </c>
      <c r="G41" s="34" t="s">
        <v>65</v>
      </c>
      <c r="H41" s="34" t="s">
        <v>66</v>
      </c>
      <c r="I41" s="34" t="s">
        <v>66</v>
      </c>
      <c r="V41" s="34" t="s">
        <v>93</v>
      </c>
      <c r="W41" s="34" t="s">
        <v>65</v>
      </c>
      <c r="X41" s="34" t="s">
        <v>65</v>
      </c>
      <c r="Y41" s="34" t="s">
        <v>66</v>
      </c>
      <c r="Z41" s="34" t="s">
        <v>66</v>
      </c>
    </row>
    <row r="42" spans="3:33" x14ac:dyDescent="0.2">
      <c r="C42" s="35">
        <v>300</v>
      </c>
      <c r="D42" s="34" t="s">
        <v>93</v>
      </c>
      <c r="E42" s="34" t="s">
        <v>65</v>
      </c>
      <c r="F42" s="34" t="s">
        <v>65</v>
      </c>
      <c r="G42" s="34" t="s">
        <v>66</v>
      </c>
      <c r="H42" s="34" t="s">
        <v>66</v>
      </c>
      <c r="V42" s="34" t="s">
        <v>65</v>
      </c>
      <c r="W42" s="34" t="s">
        <v>65</v>
      </c>
      <c r="X42" s="34" t="s">
        <v>66</v>
      </c>
      <c r="Y42" s="34" t="s">
        <v>66</v>
      </c>
    </row>
    <row r="43" spans="3:33" x14ac:dyDescent="0.2">
      <c r="C43" s="35">
        <v>320</v>
      </c>
      <c r="D43" s="34" t="s">
        <v>65</v>
      </c>
      <c r="E43" s="34" t="s">
        <v>65</v>
      </c>
      <c r="F43" s="34" t="s">
        <v>66</v>
      </c>
      <c r="G43" s="34" t="s">
        <v>66</v>
      </c>
      <c r="V43" s="34" t="s">
        <v>65</v>
      </c>
      <c r="W43" s="34" t="s">
        <v>66</v>
      </c>
      <c r="X43" s="34" t="s">
        <v>66</v>
      </c>
    </row>
    <row r="44" spans="3:33" x14ac:dyDescent="0.2">
      <c r="C44" s="35">
        <v>340</v>
      </c>
      <c r="D44" s="34" t="s">
        <v>65</v>
      </c>
      <c r="E44" s="34" t="s">
        <v>66</v>
      </c>
      <c r="F44" s="34" t="s">
        <v>66</v>
      </c>
      <c r="V44" s="34" t="s">
        <v>66</v>
      </c>
      <c r="W44" s="34" t="s">
        <v>66</v>
      </c>
    </row>
    <row r="45" spans="3:33" x14ac:dyDescent="0.2">
      <c r="C45" s="35">
        <v>360</v>
      </c>
      <c r="D45" s="34" t="s">
        <v>66</v>
      </c>
      <c r="E45" s="34" t="s">
        <v>66</v>
      </c>
      <c r="V45" s="34" t="s">
        <v>66</v>
      </c>
    </row>
    <row r="46" spans="3:33" x14ac:dyDescent="0.2">
      <c r="C46" s="35">
        <v>380</v>
      </c>
      <c r="D46" s="34" t="s">
        <v>66</v>
      </c>
    </row>
    <row r="47" spans="3:33" x14ac:dyDescent="0.2">
      <c r="C47" s="35">
        <v>420</v>
      </c>
    </row>
    <row r="51" spans="1:1" x14ac:dyDescent="0.2">
      <c r="A51" s="35">
        <v>40</v>
      </c>
    </row>
    <row r="52" spans="1:1" x14ac:dyDescent="0.2">
      <c r="A52" s="35">
        <v>60</v>
      </c>
    </row>
    <row r="53" spans="1:1" x14ac:dyDescent="0.2">
      <c r="A53" s="35">
        <v>80</v>
      </c>
    </row>
    <row r="54" spans="1:1" x14ac:dyDescent="0.2">
      <c r="A54" s="35">
        <v>100</v>
      </c>
    </row>
    <row r="55" spans="1:1" x14ac:dyDescent="0.2">
      <c r="A55" s="35">
        <v>120</v>
      </c>
    </row>
    <row r="56" spans="1:1" x14ac:dyDescent="0.2">
      <c r="A56" s="35">
        <v>140</v>
      </c>
    </row>
    <row r="57" spans="1:1" x14ac:dyDescent="0.2">
      <c r="A57" s="35">
        <v>150</v>
      </c>
    </row>
    <row r="58" spans="1:1" x14ac:dyDescent="0.2">
      <c r="A58" s="35">
        <v>160</v>
      </c>
    </row>
    <row r="59" spans="1:1" x14ac:dyDescent="0.2">
      <c r="A59" s="35">
        <v>180</v>
      </c>
    </row>
    <row r="60" spans="1:1" x14ac:dyDescent="0.2">
      <c r="A60" s="35">
        <v>200</v>
      </c>
    </row>
    <row r="61" spans="1:1" x14ac:dyDescent="0.2">
      <c r="A61" s="35">
        <v>220</v>
      </c>
    </row>
    <row r="62" spans="1:1" x14ac:dyDescent="0.2">
      <c r="A62" s="35">
        <v>240</v>
      </c>
    </row>
    <row r="63" spans="1:1" x14ac:dyDescent="0.2">
      <c r="A63" s="35">
        <v>260</v>
      </c>
    </row>
    <row r="64" spans="1:1" x14ac:dyDescent="0.2">
      <c r="A64" s="35">
        <v>280</v>
      </c>
    </row>
    <row r="65" spans="1:1" x14ac:dyDescent="0.2">
      <c r="A65" s="35">
        <v>300</v>
      </c>
    </row>
    <row r="66" spans="1:1" x14ac:dyDescent="0.2">
      <c r="A66" s="35">
        <v>320</v>
      </c>
    </row>
    <row r="67" spans="1:1" x14ac:dyDescent="0.2">
      <c r="A67" s="35">
        <v>340</v>
      </c>
    </row>
    <row r="68" spans="1:1" x14ac:dyDescent="0.2">
      <c r="A68" s="35">
        <v>360</v>
      </c>
    </row>
    <row r="69" spans="1:1" x14ac:dyDescent="0.2">
      <c r="A69" s="35">
        <v>380</v>
      </c>
    </row>
    <row r="70" spans="1:1" x14ac:dyDescent="0.2">
      <c r="A70" s="35">
        <v>420</v>
      </c>
    </row>
  </sheetData>
  <sheetProtection algorithmName="SHA-512" hashValue="FdzVUsMOFTDipEjBnBbdaNEUq/G/HHs7+LX2GvzQLojkta4v3QArctCAw51gFW1vbkjEe6AjVwMFkA2O5j9tzA==" saltValue="akG5nWx5YHrvIPkZUJfZdw==" spinCount="100000" sheet="1" objects="1" scenarios="1"/>
  <pageMargins left="0.7" right="0.7" top="0.78740157499999996" bottom="0.78740157499999996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11f6a6dc-c396-49f6-96f2-ee55ed22e261}" enabled="1" method="Standard" siteId="{d3f10f6d-4a4d-4cde-acb6-284a54d78b3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Návrh hmoždinky</vt:lpstr>
      <vt:lpstr>List2</vt:lpstr>
      <vt:lpstr>data</vt:lpstr>
      <vt:lpstr>a</vt:lpstr>
      <vt:lpstr>dd</vt:lpstr>
      <vt:lpstr>oznaceni</vt:lpstr>
      <vt:lpstr>Povr</vt:lpstr>
      <vt:lpstr>tloustka</vt:lpstr>
      <vt:lpstr>Zapu</vt:lpstr>
      <vt:lpstr>List2!Způsob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Milan Cvrček</cp:lastModifiedBy>
  <dcterms:created xsi:type="dcterms:W3CDTF">2022-08-03T11:49:40Z</dcterms:created>
  <dcterms:modified xsi:type="dcterms:W3CDTF">2024-05-29T10:57:13Z</dcterms:modified>
</cp:coreProperties>
</file>